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ronashville-my.sharepoint.com/personal/matt_adams_nashville_gov/Documents/Desktop/OHS 241008/"/>
    </mc:Choice>
  </mc:AlternateContent>
  <xr:revisionPtr revIDLastSave="42" documentId="8_{D2C16161-D63B-48F7-881D-27F12643A040}" xr6:coauthVersionLast="47" xr6:coauthVersionMax="47" xr10:uidLastSave="{51CDE4EC-D7EA-4499-A4D8-B1B58B1B9ABF}"/>
  <bookViews>
    <workbookView xWindow="-28920" yWindow="-120" windowWidth="29040" windowHeight="16440" xr2:uid="{CD237FBC-4544-4099-AEFF-108EBA450675}"/>
  </bookViews>
  <sheets>
    <sheet name="2023 All Projects Rank by score" sheetId="1" r:id="rId1"/>
    <sheet name="formulas" sheetId="2" r:id="rId2"/>
  </sheets>
  <externalReferences>
    <externalReference r:id="rId3"/>
  </externalReferences>
  <definedNames>
    <definedName name="_xlnm._FilterDatabase" localSheetId="0" hidden="1">'2023 All Projects Rank by score'!$A$2:$N$28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" i="1"/>
  <c r="D16" i="1" l="1"/>
  <c r="D15" i="1"/>
  <c r="D8" i="1"/>
  <c r="D7" i="1"/>
  <c r="D3" i="1"/>
  <c r="D25" i="1"/>
  <c r="D16" i="2"/>
  <c r="F16" i="2" s="1"/>
  <c r="F10" i="1" s="1"/>
  <c r="D31" i="2"/>
  <c r="F31" i="2" s="1"/>
  <c r="D30" i="2"/>
  <c r="F30" i="2" s="1"/>
  <c r="F25" i="1" s="1"/>
  <c r="D29" i="2"/>
  <c r="F29" i="2" s="1"/>
  <c r="F24" i="1" s="1"/>
  <c r="D28" i="2"/>
  <c r="F28" i="2" s="1"/>
  <c r="D27" i="2"/>
  <c r="F27" i="2" s="1"/>
  <c r="F23" i="1" s="1"/>
  <c r="D26" i="2"/>
  <c r="F26" i="2" s="1"/>
  <c r="F26" i="1" s="1"/>
  <c r="D25" i="2"/>
  <c r="F25" i="2" s="1"/>
  <c r="D24" i="2"/>
  <c r="F24" i="2" s="1"/>
  <c r="D23" i="2"/>
  <c r="F23" i="2" s="1"/>
  <c r="F27" i="1" s="1"/>
  <c r="D22" i="2"/>
  <c r="F22" i="2" s="1"/>
  <c r="D21" i="2"/>
  <c r="F21" i="2" s="1"/>
  <c r="D20" i="2"/>
  <c r="F20" i="2" s="1"/>
  <c r="F17" i="1" s="1"/>
  <c r="D19" i="2"/>
  <c r="F19" i="2" s="1"/>
  <c r="F13" i="1" s="1"/>
  <c r="D18" i="2"/>
  <c r="F18" i="2" s="1"/>
  <c r="F22" i="1" s="1"/>
  <c r="D17" i="2"/>
  <c r="F17" i="2" s="1"/>
  <c r="F20" i="1" s="1"/>
  <c r="D15" i="2"/>
  <c r="F15" i="2" s="1"/>
  <c r="F18" i="1" s="1"/>
  <c r="D14" i="2"/>
  <c r="F14" i="2" s="1"/>
  <c r="F15" i="1" s="1"/>
  <c r="D13" i="2"/>
  <c r="F13" i="2" s="1"/>
  <c r="F19" i="1" s="1"/>
  <c r="D12" i="2"/>
  <c r="F12" i="2" s="1"/>
  <c r="F14" i="1" s="1"/>
  <c r="D11" i="2"/>
  <c r="F11" i="2" s="1"/>
  <c r="F11" i="1" s="1"/>
  <c r="D10" i="2"/>
  <c r="F10" i="2" s="1"/>
  <c r="F21" i="1" s="1"/>
  <c r="D9" i="2"/>
  <c r="F9" i="2" s="1"/>
  <c r="F8" i="1" s="1"/>
  <c r="D8" i="2"/>
  <c r="F8" i="2" s="1"/>
  <c r="F16" i="1" s="1"/>
  <c r="D7" i="2"/>
  <c r="F7" i="2" s="1"/>
  <c r="F12" i="1" s="1"/>
  <c r="D6" i="2"/>
  <c r="F6" i="2" s="1"/>
  <c r="F9" i="1" s="1"/>
  <c r="D20" i="1" l="1"/>
  <c r="D26" i="1"/>
  <c r="D27" i="1"/>
  <c r="D23" i="1"/>
  <c r="D9" i="1"/>
  <c r="D17" i="1"/>
  <c r="D18" i="1"/>
  <c r="C32" i="1"/>
  <c r="D10" i="1"/>
  <c r="D19" i="1"/>
  <c r="D11" i="1"/>
  <c r="D21" i="1"/>
  <c r="D4" i="1"/>
  <c r="D12" i="1"/>
  <c r="D22" i="1"/>
  <c r="D5" i="1"/>
  <c r="D13" i="1"/>
  <c r="D6" i="1"/>
  <c r="D14" i="1"/>
  <c r="D24" i="1"/>
</calcChain>
</file>

<file path=xl/sharedStrings.xml><?xml version="1.0" encoding="utf-8"?>
<sst xmlns="http://schemas.openxmlformats.org/spreadsheetml/2006/main" count="161" uniqueCount="85">
  <si>
    <t>Ranking</t>
  </si>
  <si>
    <t>Project</t>
  </si>
  <si>
    <t>Total Budget FY23</t>
  </si>
  <si>
    <t>Cumulative</t>
  </si>
  <si>
    <t>NEW OR RENEWAL?</t>
  </si>
  <si>
    <t>RENEWAL</t>
  </si>
  <si>
    <t>Mary Parrish Center: Joint TH/RRH</t>
  </si>
  <si>
    <t>Mary Parrish Center: RRH</t>
  </si>
  <si>
    <t>Salvation Army RRH LifNav</t>
  </si>
  <si>
    <t>NEW</t>
  </si>
  <si>
    <t>RITI: PSH: Omega</t>
  </si>
  <si>
    <t>Salvation Army: Joint TH/RRH</t>
  </si>
  <si>
    <t>MDHA: PSH: Shelter Plus Care Consolidated</t>
  </si>
  <si>
    <t>Tier 1</t>
  </si>
  <si>
    <t>Mary Parrish Center: TH</t>
  </si>
  <si>
    <t>UHS: PSH: Homeless Recovery Program/Expansion</t>
  </si>
  <si>
    <t>TOTAL PROJECT REQUESTS RANKED</t>
  </si>
  <si>
    <t>(does not compete w projects above for funding)</t>
  </si>
  <si>
    <t>Oasis Center Youth Homeless Demo- RRH</t>
  </si>
  <si>
    <t>Oasis Center Youth Homeless Demo- Diversion</t>
  </si>
  <si>
    <t>TOTAL ALL PROJECTS</t>
  </si>
  <si>
    <t xml:space="preserve"> </t>
  </si>
  <si>
    <t>CoC Bonus</t>
  </si>
  <si>
    <t>DV Bonus</t>
  </si>
  <si>
    <t>CoC Planning</t>
  </si>
  <si>
    <t>Tier 1 is defined by HUD in the NOFO as a percent of the CoC’s Annual Renewal Demand (ARD) approved by HUD (FY 2021 – 69%). Tier 1 projects are traditionally protected from HUD cuts. Tier 2 is the difference between Tier 1 and the CoC’s ARD plus any amount available for bonus (including the Domestic Violence Bonus) as described in the HUD NOFO. Tier 2 projects must compete nationally for funding.</t>
  </si>
  <si>
    <t>OHS/MDHA: CoC Planning Grant - HUD says do not rank</t>
  </si>
  <si>
    <t>OHS HMIS</t>
  </si>
  <si>
    <t>OHS Coordinated Entry</t>
  </si>
  <si>
    <t>Mary Parrish Center SSO-CE</t>
  </si>
  <si>
    <t>Safe Haven Family Shelter: RRH</t>
  </si>
  <si>
    <t>Park Center Nashville Housing First Collective</t>
  </si>
  <si>
    <t>Safe Haven DV Bonus</t>
  </si>
  <si>
    <t>Salvation Army DV RUTH</t>
  </si>
  <si>
    <t>Salvation Army DV RUTH 2</t>
  </si>
  <si>
    <t>Salvation Army LifNave Early Choice TBRA</t>
  </si>
  <si>
    <t>The Contributor COVER Dedicated Plus PSH</t>
  </si>
  <si>
    <t>Catholic Charities; CoC Family RRH</t>
  </si>
  <si>
    <t>CCF: The Fellowship House PSH</t>
  </si>
  <si>
    <t>DePaul USA: Strobel House</t>
  </si>
  <si>
    <t>H.O.P.E. Housing &amp; Wrap-Around Support</t>
  </si>
  <si>
    <t>My Fathers House Nashville-Support Services &amp; Housing</t>
  </si>
  <si>
    <t>Open Table of Nashville PSH</t>
  </si>
  <si>
    <t>Park Center: Nashville Housing First Collective Expansion</t>
  </si>
  <si>
    <t>Rescue 1 Global: Empowering Voices: Outreach &amp; Support for Unhoused Survivors of Human Trafficking</t>
  </si>
  <si>
    <t>The Contributor COVER Dedicated Plus PSH Expansion</t>
  </si>
  <si>
    <t>Safe Haven DV Bonus Expansion 2024</t>
  </si>
  <si>
    <t>The Mary Parrish Center &amp; CCF Joint TH/RRH DV Bonus 2024</t>
  </si>
  <si>
    <t>Admin Score</t>
  </si>
  <si>
    <t>Total Score</t>
  </si>
  <si>
    <t>na</t>
  </si>
  <si>
    <t>Committee Score - 22 pts possible</t>
  </si>
  <si>
    <t>Denominator</t>
  </si>
  <si>
    <t>%</t>
  </si>
  <si>
    <t>Score</t>
  </si>
  <si>
    <t>Salvation Army LifNav Early Choice TBRA</t>
  </si>
  <si>
    <t>Tier 2</t>
  </si>
  <si>
    <t>UHS Tier 1</t>
  </si>
  <si>
    <t>NOT FUNDED</t>
  </si>
  <si>
    <t>A</t>
  </si>
  <si>
    <t>B</t>
  </si>
  <si>
    <t>N/A</t>
  </si>
  <si>
    <t>NOT RANKED</t>
  </si>
  <si>
    <t>Per HUD's guidance, YHDP is non-competitive and non-ranked in this NOFO</t>
  </si>
  <si>
    <t>1*</t>
  </si>
  <si>
    <t>2*</t>
  </si>
  <si>
    <t>3*</t>
  </si>
  <si>
    <t>TOTAL UNFUNDED</t>
  </si>
  <si>
    <t>Annual Renewal Demand</t>
  </si>
  <si>
    <t>DePaul USA: Strobel House (UNFUNDED)</t>
  </si>
  <si>
    <t>The Fellowship House PSH Program (CCF)</t>
  </si>
  <si>
    <t>Catholic Charities: CoC Family Rapid Rehousing</t>
  </si>
  <si>
    <t>My Father's House Nashville: Support Services &amp; Housing</t>
  </si>
  <si>
    <t>Oasis Center YHDP Rapid Rehousing</t>
  </si>
  <si>
    <t>YHDP SSO Diversion for Youth and Young Adults</t>
  </si>
  <si>
    <t>PEC Recommendation to HPC - CoC FY 24-25 Project Ranking</t>
  </si>
  <si>
    <t>HUD assigns our CoC the following numbers:</t>
  </si>
  <si>
    <t>considered new each year and not ranked</t>
  </si>
  <si>
    <t xml:space="preserve"> UHS Tier 2</t>
  </si>
  <si>
    <t xml:space="preserve"> DePaul Tier 2</t>
  </si>
  <si>
    <t xml:space="preserve"> NOT FUNDED</t>
  </si>
  <si>
    <t>NEW DV Bonus</t>
  </si>
  <si>
    <t>Mary Parrish Center &amp; CCF Joint TH/RRH DV Bonus 2024</t>
  </si>
  <si>
    <t>Rescue 1 Global: Empowering Voices</t>
  </si>
  <si>
    <t>H.O.P.E. Housing &amp; Wrap-Around-Support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</si>
</sst>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9" fontId="0" fillId="0" borderId="0" xfId="2" applyFont="1"/>
    <xf numFmtId="9" fontId="0" fillId="0" borderId="0" xfId="0" applyNumberFormat="1"/>
    <xf numFmtId="9" fontId="3" fillId="0" borderId="0" xfId="2" applyFont="1" applyFill="1"/>
    <xf numFmtId="0" fontId="0" fillId="0" borderId="0" xfId="0" applyAlignment="1">
      <alignment vertical="center"/>
    </xf>
    <xf numFmtId="165" fontId="0" fillId="0" borderId="0" xfId="1" applyNumberFormat="1" applyFont="1" applyFill="1"/>
    <xf numFmtId="9" fontId="0" fillId="0" borderId="0" xfId="2" applyFont="1" applyFill="1"/>
    <xf numFmtId="9" fontId="0" fillId="0" borderId="0" xfId="2" applyFont="1" applyFill="1" applyBorder="1"/>
    <xf numFmtId="0" fontId="2" fillId="0" borderId="0" xfId="0" applyFont="1"/>
    <xf numFmtId="165" fontId="0" fillId="0" borderId="0" xfId="1" applyNumberFormat="1" applyFont="1"/>
    <xf numFmtId="165" fontId="0" fillId="0" borderId="0" xfId="0" applyNumberFormat="1"/>
    <xf numFmtId="0" fontId="0" fillId="0" borderId="1" xfId="0" applyBorder="1"/>
    <xf numFmtId="0" fontId="5" fillId="0" borderId="0" xfId="0" applyFont="1"/>
    <xf numFmtId="0" fontId="3" fillId="0" borderId="0" xfId="0" applyFont="1"/>
    <xf numFmtId="9" fontId="2" fillId="0" borderId="0" xfId="2" applyFont="1"/>
    <xf numFmtId="0" fontId="0" fillId="0" borderId="0" xfId="0" applyAlignment="1">
      <alignment wrapText="1"/>
    </xf>
    <xf numFmtId="0" fontId="1" fillId="0" borderId="0" xfId="3" applyFont="1"/>
    <xf numFmtId="164" fontId="2" fillId="0" borderId="0" xfId="3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165" fontId="0" fillId="0" borderId="0" xfId="1" applyNumberFormat="1" applyFont="1" applyFill="1" applyBorder="1"/>
    <xf numFmtId="6" fontId="0" fillId="0" borderId="0" xfId="0" applyNumberFormat="1"/>
    <xf numFmtId="0" fontId="0" fillId="4" borderId="2" xfId="0" applyFill="1" applyBorder="1" applyAlignment="1">
      <alignment vertical="center"/>
    </xf>
    <xf numFmtId="164" fontId="1" fillId="3" borderId="2" xfId="3" applyNumberFormat="1" applyFont="1" applyFill="1" applyBorder="1"/>
    <xf numFmtId="0" fontId="0" fillId="0" borderId="2" xfId="0" applyBorder="1"/>
    <xf numFmtId="164" fontId="1" fillId="3" borderId="2" xfId="1" applyNumberFormat="1" applyFont="1" applyFill="1" applyBorder="1"/>
    <xf numFmtId="2" fontId="0" fillId="0" borderId="2" xfId="0" applyNumberFormat="1" applyBorder="1"/>
    <xf numFmtId="0" fontId="0" fillId="4" borderId="2" xfId="0" applyFill="1" applyBorder="1"/>
    <xf numFmtId="165" fontId="0" fillId="3" borderId="2" xfId="1" applyNumberFormat="1" applyFont="1" applyFill="1" applyBorder="1"/>
    <xf numFmtId="3" fontId="0" fillId="0" borderId="0" xfId="0" applyNumberFormat="1"/>
    <xf numFmtId="0" fontId="0" fillId="5" borderId="0" xfId="0" applyFill="1"/>
    <xf numFmtId="6" fontId="0" fillId="2" borderId="0" xfId="0" applyNumberFormat="1" applyFill="1"/>
    <xf numFmtId="9" fontId="2" fillId="0" borderId="0" xfId="2" applyFont="1" applyFill="1"/>
    <xf numFmtId="164" fontId="2" fillId="0" borderId="0" xfId="0" applyNumberFormat="1" applyFont="1" applyAlignment="1">
      <alignment horizontal="center" vertical="center"/>
    </xf>
    <xf numFmtId="42" fontId="0" fillId="0" borderId="0" xfId="4" applyNumberFormat="1" applyFont="1" applyFill="1" applyBorder="1"/>
    <xf numFmtId="0" fontId="0" fillId="0" borderId="2" xfId="0" applyBorder="1" applyAlignment="1">
      <alignment horizontal="right"/>
    </xf>
    <xf numFmtId="165" fontId="0" fillId="5" borderId="0" xfId="1" applyNumberFormat="1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6" fontId="0" fillId="2" borderId="0" xfId="4" applyNumberFormat="1" applyFont="1" applyFill="1" applyBorder="1"/>
    <xf numFmtId="42" fontId="2" fillId="0" borderId="0" xfId="0" applyNumberFormat="1" applyFont="1"/>
    <xf numFmtId="164" fontId="0" fillId="0" borderId="2" xfId="0" applyNumberFormat="1" applyBorder="1"/>
    <xf numFmtId="0" fontId="7" fillId="0" borderId="0" xfId="0" applyFont="1"/>
    <xf numFmtId="0" fontId="0" fillId="6" borderId="0" xfId="0" applyFill="1"/>
    <xf numFmtId="0" fontId="0" fillId="7" borderId="2" xfId="0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0" fillId="9" borderId="2" xfId="0" applyFill="1" applyBorder="1"/>
    <xf numFmtId="0" fontId="0" fillId="5" borderId="0" xfId="3" applyFont="1" applyFill="1"/>
    <xf numFmtId="0" fontId="0" fillId="6" borderId="0" xfId="3" applyFont="1" applyFill="1"/>
    <xf numFmtId="164" fontId="0" fillId="3" borderId="2" xfId="1" applyNumberFormat="1" applyFont="1" applyFill="1" applyBorder="1" applyAlignment="1">
      <alignment horizontal="right"/>
    </xf>
    <xf numFmtId="164" fontId="0" fillId="0" borderId="2" xfId="1" applyNumberFormat="1" applyFont="1" applyFill="1" applyBorder="1"/>
    <xf numFmtId="164" fontId="0" fillId="6" borderId="0" xfId="0" applyNumberFormat="1" applyFill="1"/>
    <xf numFmtId="164" fontId="6" fillId="6" borderId="0" xfId="0" applyNumberFormat="1" applyFont="1" applyFill="1"/>
    <xf numFmtId="164" fontId="0" fillId="5" borderId="0" xfId="1" applyNumberFormat="1" applyFont="1" applyFill="1" applyBorder="1"/>
    <xf numFmtId="164" fontId="0" fillId="5" borderId="0" xfId="0" applyNumberFormat="1" applyFill="1"/>
    <xf numFmtId="164" fontId="0" fillId="0" borderId="0" xfId="0" applyNumberFormat="1"/>
    <xf numFmtId="164" fontId="1" fillId="0" borderId="0" xfId="3" applyNumberFormat="1" applyFont="1"/>
    <xf numFmtId="164" fontId="1" fillId="6" borderId="0" xfId="3" applyNumberFormat="1" applyFont="1" applyFill="1"/>
    <xf numFmtId="164" fontId="2" fillId="0" borderId="0" xfId="1" applyNumberFormat="1" applyFont="1"/>
    <xf numFmtId="164" fontId="0" fillId="3" borderId="0" xfId="1" applyNumberFormat="1" applyFont="1" applyFill="1"/>
    <xf numFmtId="164" fontId="2" fillId="0" borderId="0" xfId="0" applyNumberFormat="1" applyFont="1"/>
    <xf numFmtId="9" fontId="0" fillId="0" borderId="3" xfId="0" applyNumberFormat="1" applyBorder="1" applyAlignment="1">
      <alignment horizontal="center" wrapText="1"/>
    </xf>
    <xf numFmtId="9" fontId="0" fillId="0" borderId="0" xfId="0" applyNumberFormat="1" applyAlignment="1">
      <alignment horizontal="center" wrapText="1"/>
    </xf>
  </cellXfs>
  <cellStyles count="5">
    <cellStyle name="Comma" xfId="1" builtinId="3"/>
    <cellStyle name="Currency" xfId="4" builtinId="4"/>
    <cellStyle name="Normal" xfId="0" builtinId="0"/>
    <cellStyle name="Normal_Sheet1" xfId="3" xr:uid="{FE9D3277-5C94-4FF1-8810-13722F91CAE0}"/>
    <cellStyle name="Percent" xfId="2" builtinId="5"/>
  </cellStyles>
  <dxfs count="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ha\mydocuments\stolmie\CoC%202021\CoC%202021%20GIW%20Revised%20by%20HUD%2013%20July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 2021 GIW"/>
    </sheetNames>
    <sheetDataSet>
      <sheetData sheetId="0" refreshError="1">
        <row r="21">
          <cell r="V21">
            <v>1184771</v>
          </cell>
        </row>
        <row r="22">
          <cell r="V22">
            <v>639000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5DD3-BBF6-4E17-9C60-FEAE06EE9785}">
  <sheetPr>
    <pageSetUpPr fitToPage="1"/>
  </sheetPr>
  <dimension ref="A1:N43"/>
  <sheetViews>
    <sheetView tabSelected="1" zoomScale="110" zoomScaleNormal="110" workbookViewId="0">
      <pane ySplit="2" topLeftCell="A3" activePane="bottomLeft" state="frozen"/>
      <selection pane="bottomLeft" activeCell="K12" sqref="K12"/>
    </sheetView>
  </sheetViews>
  <sheetFormatPr defaultColWidth="9.28515625" defaultRowHeight="15" x14ac:dyDescent="0.25"/>
  <cols>
    <col min="1" max="1" width="11.7109375" customWidth="1"/>
    <col min="2" max="2" width="50.140625" customWidth="1"/>
    <col min="3" max="3" width="13.28515625" bestFit="1" customWidth="1"/>
    <col min="4" max="4" width="12.42578125" customWidth="1"/>
    <col min="5" max="5" width="17" customWidth="1"/>
    <col min="7" max="7" width="14.42578125" bestFit="1" customWidth="1"/>
    <col min="8" max="8" width="11.7109375" style="1" customWidth="1"/>
    <col min="9" max="9" width="12.85546875" customWidth="1"/>
    <col min="10" max="10" width="13.42578125" bestFit="1" customWidth="1"/>
    <col min="11" max="11" width="14.42578125" bestFit="1" customWidth="1"/>
    <col min="12" max="13" width="13.140625" customWidth="1"/>
    <col min="14" max="14" width="12.140625" bestFit="1" customWidth="1"/>
    <col min="15" max="15" width="12.7109375" bestFit="1" customWidth="1"/>
  </cols>
  <sheetData>
    <row r="1" spans="1:13" ht="25.9" customHeight="1" x14ac:dyDescent="0.4">
      <c r="A1" s="41" t="s">
        <v>75</v>
      </c>
    </row>
    <row r="2" spans="1:13" ht="23.25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54</v>
      </c>
      <c r="G2" s="2"/>
      <c r="H2" s="3"/>
    </row>
    <row r="3" spans="1:13" ht="15.6" customHeight="1" x14ac:dyDescent="0.25">
      <c r="A3" s="45" t="s">
        <v>59</v>
      </c>
      <c r="B3" s="45" t="s">
        <v>73</v>
      </c>
      <c r="C3" s="23">
        <v>1286725</v>
      </c>
      <c r="D3" s="40">
        <f>SUM(C$3:C3)</f>
        <v>1286725</v>
      </c>
      <c r="E3" s="24" t="s">
        <v>62</v>
      </c>
      <c r="F3" s="35" t="s">
        <v>61</v>
      </c>
      <c r="G3" s="60" t="s">
        <v>63</v>
      </c>
      <c r="H3" s="61"/>
      <c r="I3" s="61"/>
    </row>
    <row r="4" spans="1:13" ht="16.899999999999999" customHeight="1" x14ac:dyDescent="0.25">
      <c r="A4" s="45" t="s">
        <v>60</v>
      </c>
      <c r="B4" s="45" t="s">
        <v>74</v>
      </c>
      <c r="C4" s="48">
        <f>'[1]FY 2021 GIW'!$V$22</f>
        <v>639000</v>
      </c>
      <c r="D4" s="40">
        <f>SUM($C3:C4)</f>
        <v>1925725</v>
      </c>
      <c r="E4" s="24" t="s">
        <v>62</v>
      </c>
      <c r="F4" s="35" t="s">
        <v>61</v>
      </c>
      <c r="G4" s="60"/>
      <c r="H4" s="61"/>
      <c r="I4" s="61"/>
    </row>
    <row r="5" spans="1:13" x14ac:dyDescent="0.25">
      <c r="A5" s="37" t="s">
        <v>64</v>
      </c>
      <c r="B5" s="22" t="s">
        <v>27</v>
      </c>
      <c r="C5" s="23">
        <v>141508</v>
      </c>
      <c r="D5" s="49">
        <f>SUM(C$3:C5)</f>
        <v>2067233</v>
      </c>
      <c r="E5" s="24" t="s">
        <v>5</v>
      </c>
      <c r="F5" s="35" t="s">
        <v>61</v>
      </c>
      <c r="G5" s="33"/>
      <c r="I5" s="16"/>
      <c r="J5" s="16"/>
      <c r="K5" s="17"/>
      <c r="L5" s="17"/>
      <c r="M5" s="17"/>
    </row>
    <row r="6" spans="1:13" x14ac:dyDescent="0.25">
      <c r="A6" s="37" t="s">
        <v>65</v>
      </c>
      <c r="B6" s="22" t="s">
        <v>28</v>
      </c>
      <c r="C6" s="25">
        <v>128000</v>
      </c>
      <c r="D6" s="49">
        <f>SUM(C$3:C6)</f>
        <v>2195233</v>
      </c>
      <c r="E6" s="24" t="s">
        <v>5</v>
      </c>
      <c r="F6" s="35" t="s">
        <v>61</v>
      </c>
      <c r="G6" s="33"/>
      <c r="I6" s="16"/>
      <c r="J6" s="16"/>
      <c r="K6" s="17"/>
      <c r="L6" s="17"/>
      <c r="M6" s="17"/>
    </row>
    <row r="7" spans="1:13" x14ac:dyDescent="0.25">
      <c r="A7" s="37" t="s">
        <v>66</v>
      </c>
      <c r="B7" s="22" t="s">
        <v>29</v>
      </c>
      <c r="C7" s="25">
        <v>103120</v>
      </c>
      <c r="D7" s="49">
        <f>SUM(C$3:C7)</f>
        <v>2298353</v>
      </c>
      <c r="E7" s="24" t="s">
        <v>5</v>
      </c>
      <c r="F7" s="35" t="s">
        <v>61</v>
      </c>
      <c r="G7" s="33"/>
      <c r="H7" s="6"/>
      <c r="I7" s="16"/>
      <c r="J7" s="16"/>
      <c r="K7" s="17"/>
      <c r="L7" s="17"/>
      <c r="M7" s="17"/>
    </row>
    <row r="8" spans="1:13" x14ac:dyDescent="0.25">
      <c r="A8" s="37">
        <v>4</v>
      </c>
      <c r="B8" s="22" t="s">
        <v>30</v>
      </c>
      <c r="C8" s="23">
        <v>279324</v>
      </c>
      <c r="D8" s="49">
        <f>SUM(C$3:C8)</f>
        <v>2577677</v>
      </c>
      <c r="E8" s="24" t="s">
        <v>5</v>
      </c>
      <c r="F8" s="26">
        <f>formulas!F9</f>
        <v>97.509803921568633</v>
      </c>
      <c r="G8" s="2"/>
      <c r="H8" s="6"/>
      <c r="I8" s="16"/>
      <c r="J8" s="16"/>
      <c r="K8" s="17"/>
      <c r="L8" s="17"/>
      <c r="M8" s="17"/>
    </row>
    <row r="9" spans="1:13" x14ac:dyDescent="0.25">
      <c r="A9" s="37">
        <v>5</v>
      </c>
      <c r="B9" s="22" t="s">
        <v>6</v>
      </c>
      <c r="C9" s="23">
        <v>240748</v>
      </c>
      <c r="D9" s="49">
        <f>SUM(C$3:C9)</f>
        <v>2818425</v>
      </c>
      <c r="E9" s="24" t="s">
        <v>5</v>
      </c>
      <c r="F9" s="26">
        <f>formulas!F6</f>
        <v>95.467391304347828</v>
      </c>
      <c r="G9" s="2"/>
      <c r="H9" s="6"/>
      <c r="I9" s="16"/>
      <c r="J9" s="16"/>
      <c r="K9" s="17"/>
      <c r="L9" s="17"/>
      <c r="M9" s="17"/>
    </row>
    <row r="10" spans="1:13" x14ac:dyDescent="0.25">
      <c r="A10" s="37">
        <v>6</v>
      </c>
      <c r="B10" s="22" t="s">
        <v>14</v>
      </c>
      <c r="C10" s="25">
        <v>23688</v>
      </c>
      <c r="D10" s="49">
        <f>SUM(C$3:C10)</f>
        <v>2842113</v>
      </c>
      <c r="E10" s="24" t="s">
        <v>5</v>
      </c>
      <c r="F10" s="26">
        <f>formulas!F16</f>
        <v>93.478260869565219</v>
      </c>
      <c r="G10" s="7"/>
      <c r="H10" s="21"/>
      <c r="I10" s="16"/>
      <c r="J10" s="16"/>
      <c r="K10" s="17"/>
      <c r="L10" s="17"/>
      <c r="M10" s="17"/>
    </row>
    <row r="11" spans="1:13" x14ac:dyDescent="0.25">
      <c r="A11" s="37">
        <v>7</v>
      </c>
      <c r="B11" s="22" t="s">
        <v>10</v>
      </c>
      <c r="C11" s="23">
        <v>51097</v>
      </c>
      <c r="D11" s="49">
        <f>SUM(C$3:C11)</f>
        <v>2893210</v>
      </c>
      <c r="E11" s="24" t="s">
        <v>5</v>
      </c>
      <c r="F11" s="26">
        <f>formulas!F11</f>
        <v>91.489583333333329</v>
      </c>
      <c r="G11" s="2"/>
      <c r="H11" s="6"/>
      <c r="I11" s="16"/>
    </row>
    <row r="12" spans="1:13" x14ac:dyDescent="0.25">
      <c r="A12" s="37">
        <v>8</v>
      </c>
      <c r="B12" s="22" t="s">
        <v>7</v>
      </c>
      <c r="C12" s="23">
        <v>101094</v>
      </c>
      <c r="D12" s="49">
        <f>SUM(C$3:C12)</f>
        <v>2994304</v>
      </c>
      <c r="E12" s="24" t="s">
        <v>5</v>
      </c>
      <c r="F12" s="26">
        <f>formulas!F7</f>
        <v>90.304347826086953</v>
      </c>
      <c r="G12" s="2"/>
      <c r="H12" s="6"/>
      <c r="I12" s="16"/>
    </row>
    <row r="13" spans="1:13" x14ac:dyDescent="0.25">
      <c r="A13" s="37">
        <v>9</v>
      </c>
      <c r="B13" s="22" t="s">
        <v>36</v>
      </c>
      <c r="C13" s="23">
        <v>205195</v>
      </c>
      <c r="D13" s="49">
        <f>SUM(C$3:C13)</f>
        <v>3199499</v>
      </c>
      <c r="E13" s="24" t="s">
        <v>5</v>
      </c>
      <c r="F13" s="26">
        <f>formulas!F19</f>
        <v>76.676470588235304</v>
      </c>
      <c r="H13" s="6"/>
      <c r="I13" s="20"/>
      <c r="J13" s="20"/>
      <c r="K13" s="20"/>
      <c r="L13" s="20"/>
      <c r="M13" s="20"/>
    </row>
    <row r="14" spans="1:13" x14ac:dyDescent="0.25">
      <c r="A14" s="37">
        <v>10</v>
      </c>
      <c r="B14" s="22" t="s">
        <v>31</v>
      </c>
      <c r="C14" s="23">
        <v>128552</v>
      </c>
      <c r="D14" s="49">
        <f>SUM(C$3:C14)</f>
        <v>3328051</v>
      </c>
      <c r="E14" s="24" t="s">
        <v>5</v>
      </c>
      <c r="F14" s="26">
        <f>formulas!F12</f>
        <v>79.310344827586206</v>
      </c>
      <c r="K14" s="8"/>
      <c r="L14" s="8"/>
      <c r="M14" s="8"/>
    </row>
    <row r="15" spans="1:13" x14ac:dyDescent="0.25">
      <c r="A15" s="37">
        <v>11</v>
      </c>
      <c r="B15" s="22" t="s">
        <v>11</v>
      </c>
      <c r="C15" s="23">
        <v>236132</v>
      </c>
      <c r="D15" s="49">
        <f>SUM(C$3:C15)</f>
        <v>3564183</v>
      </c>
      <c r="E15" s="24" t="s">
        <v>5</v>
      </c>
      <c r="F15" s="26">
        <f>formulas!F14</f>
        <v>80.598039215686285</v>
      </c>
      <c r="G15" s="7"/>
      <c r="I15" s="16"/>
      <c r="J15" s="16"/>
      <c r="K15" s="17"/>
      <c r="L15" s="17"/>
      <c r="M15" s="17"/>
    </row>
    <row r="16" spans="1:13" x14ac:dyDescent="0.25">
      <c r="A16" s="37">
        <v>12</v>
      </c>
      <c r="B16" s="22" t="s">
        <v>8</v>
      </c>
      <c r="C16" s="23">
        <v>66445</v>
      </c>
      <c r="D16" s="49">
        <f>SUM(C$3:C16)</f>
        <v>3630628</v>
      </c>
      <c r="E16" s="24" t="s">
        <v>5</v>
      </c>
      <c r="F16" s="26">
        <f>formulas!F8</f>
        <v>80.470588235294116</v>
      </c>
      <c r="K16" s="8"/>
      <c r="L16" s="8"/>
      <c r="M16" s="8"/>
    </row>
    <row r="17" spans="1:14" x14ac:dyDescent="0.25">
      <c r="A17" s="37">
        <v>13</v>
      </c>
      <c r="B17" s="27" t="s">
        <v>55</v>
      </c>
      <c r="C17" s="28">
        <v>363290</v>
      </c>
      <c r="D17" s="49">
        <f>SUM(C$3:C17)</f>
        <v>3993918</v>
      </c>
      <c r="E17" s="24" t="s">
        <v>5</v>
      </c>
      <c r="F17" s="26">
        <f>formulas!F20</f>
        <v>73.696078431372541</v>
      </c>
      <c r="G17" s="34"/>
      <c r="H17" s="7"/>
      <c r="I17" s="16"/>
      <c r="J17" s="16"/>
      <c r="K17" s="17"/>
      <c r="L17" s="17"/>
      <c r="M17" s="17"/>
    </row>
    <row r="18" spans="1:14" x14ac:dyDescent="0.25">
      <c r="A18" s="37">
        <v>14</v>
      </c>
      <c r="B18" s="22" t="s">
        <v>12</v>
      </c>
      <c r="C18" s="23">
        <v>2539048</v>
      </c>
      <c r="D18" s="49">
        <f>SUM(C$3:C18)</f>
        <v>6532966</v>
      </c>
      <c r="E18" s="24" t="s">
        <v>5</v>
      </c>
      <c r="F18" s="26">
        <f>formulas!F15</f>
        <v>68.588235294117652</v>
      </c>
      <c r="I18" s="20"/>
      <c r="J18" s="20"/>
      <c r="K18" s="20"/>
      <c r="L18" s="5"/>
      <c r="M18" s="5"/>
    </row>
    <row r="19" spans="1:14" x14ac:dyDescent="0.25">
      <c r="A19" s="37">
        <v>15</v>
      </c>
      <c r="B19" s="22" t="s">
        <v>32</v>
      </c>
      <c r="C19" s="23">
        <v>759861</v>
      </c>
      <c r="D19" s="49">
        <f>SUM(C$3:C19)</f>
        <v>7292827</v>
      </c>
      <c r="E19" s="24" t="s">
        <v>5</v>
      </c>
      <c r="F19" s="26">
        <f>formulas!F13</f>
        <v>57.313725490196077</v>
      </c>
      <c r="I19" s="5"/>
      <c r="J19" s="5"/>
      <c r="K19" s="5"/>
      <c r="L19" s="5"/>
      <c r="M19" s="5"/>
    </row>
    <row r="20" spans="1:14" x14ac:dyDescent="0.25">
      <c r="A20" s="37">
        <v>16</v>
      </c>
      <c r="B20" s="22" t="s">
        <v>34</v>
      </c>
      <c r="C20" s="25">
        <v>540032</v>
      </c>
      <c r="D20" s="49">
        <f>SUM(C$3:C20)</f>
        <v>7832859</v>
      </c>
      <c r="E20" s="24" t="s">
        <v>5</v>
      </c>
      <c r="F20" s="26">
        <f>formulas!F17</f>
        <v>72.627450980392155</v>
      </c>
      <c r="H20" s="6"/>
      <c r="I20" s="20"/>
      <c r="J20" s="20"/>
      <c r="K20" s="20"/>
      <c r="L20" s="5"/>
      <c r="M20" s="5"/>
    </row>
    <row r="21" spans="1:14" x14ac:dyDescent="0.25">
      <c r="A21" s="37">
        <v>17</v>
      </c>
      <c r="B21" s="22" t="s">
        <v>33</v>
      </c>
      <c r="C21" s="25">
        <v>444214</v>
      </c>
      <c r="D21" s="49">
        <f>SUM(C$3:C21)</f>
        <v>8277073</v>
      </c>
      <c r="E21" s="24" t="s">
        <v>5</v>
      </c>
      <c r="F21" s="26">
        <f>formulas!F10</f>
        <v>69.686274509803923</v>
      </c>
      <c r="H21" s="6"/>
      <c r="I21" s="20"/>
      <c r="J21" s="20"/>
      <c r="K21" s="20"/>
      <c r="L21" s="5"/>
      <c r="M21" s="5"/>
    </row>
    <row r="22" spans="1:14" x14ac:dyDescent="0.25">
      <c r="A22" s="37">
        <v>18</v>
      </c>
      <c r="B22" s="22" t="s">
        <v>15</v>
      </c>
      <c r="C22" s="23">
        <v>1036942</v>
      </c>
      <c r="D22" s="49">
        <f>SUM(C$3:C22)</f>
        <v>9314015</v>
      </c>
      <c r="E22" s="24" t="s">
        <v>5</v>
      </c>
      <c r="F22" s="26">
        <f>formulas!F18</f>
        <v>51.090909090909086</v>
      </c>
      <c r="G22" s="31">
        <v>6649461</v>
      </c>
      <c r="H22" s="32" t="s">
        <v>13</v>
      </c>
      <c r="I22" s="36" t="s">
        <v>57</v>
      </c>
      <c r="J22" s="52">
        <v>298113</v>
      </c>
      <c r="K22" s="20"/>
      <c r="L22" s="5"/>
      <c r="M22" s="5"/>
    </row>
    <row r="23" spans="1:14" x14ac:dyDescent="0.25">
      <c r="A23" s="37">
        <v>19</v>
      </c>
      <c r="B23" s="43" t="s">
        <v>43</v>
      </c>
      <c r="C23" s="23">
        <v>504959</v>
      </c>
      <c r="D23" s="49">
        <f>SUM(C$3:C23)</f>
        <v>9818974</v>
      </c>
      <c r="E23" s="24" t="s">
        <v>9</v>
      </c>
      <c r="F23" s="26">
        <f>formulas!F27</f>
        <v>82.51898734177216</v>
      </c>
      <c r="G23" s="2"/>
      <c r="H23" s="6"/>
      <c r="I23" s="46" t="s">
        <v>78</v>
      </c>
      <c r="J23" s="53">
        <v>738829</v>
      </c>
    </row>
    <row r="24" spans="1:14" x14ac:dyDescent="0.25">
      <c r="A24" s="37">
        <v>20</v>
      </c>
      <c r="B24" s="43" t="s">
        <v>45</v>
      </c>
      <c r="C24" s="23">
        <v>142460</v>
      </c>
      <c r="D24" s="49">
        <f>SUM(C$3:C24)</f>
        <v>9961434</v>
      </c>
      <c r="E24" s="24" t="s">
        <v>9</v>
      </c>
      <c r="F24" s="26">
        <f>formulas!F29</f>
        <v>85.443037974683548</v>
      </c>
      <c r="G24" s="7"/>
      <c r="H24" s="6"/>
      <c r="I24" s="16"/>
      <c r="J24" s="54"/>
    </row>
    <row r="25" spans="1:14" x14ac:dyDescent="0.25">
      <c r="A25" s="37">
        <v>21</v>
      </c>
      <c r="B25" s="44" t="s">
        <v>82</v>
      </c>
      <c r="C25" s="23">
        <v>922240</v>
      </c>
      <c r="D25" s="49">
        <f>SUM(C$3:C25)</f>
        <v>10883674</v>
      </c>
      <c r="E25" s="24" t="s">
        <v>81</v>
      </c>
      <c r="F25" s="26">
        <f>formulas!F30</f>
        <v>76.955056179775269</v>
      </c>
      <c r="G25" s="20"/>
      <c r="H25" s="6"/>
      <c r="I25" s="16"/>
      <c r="J25" s="55"/>
      <c r="K25" s="17"/>
      <c r="L25" s="17"/>
      <c r="M25" s="17"/>
    </row>
    <row r="26" spans="1:14" x14ac:dyDescent="0.25">
      <c r="A26" s="37">
        <v>22</v>
      </c>
      <c r="B26" s="43" t="s">
        <v>42</v>
      </c>
      <c r="C26" s="23">
        <v>187537</v>
      </c>
      <c r="D26" s="49">
        <f>SUM(C$3:C26)</f>
        <v>11071211</v>
      </c>
      <c r="E26" s="24" t="s">
        <v>9</v>
      </c>
      <c r="F26" s="26">
        <f>formulas!F26</f>
        <v>75.886075949367097</v>
      </c>
      <c r="G26" s="2"/>
      <c r="H26" s="6"/>
      <c r="I26" s="16"/>
      <c r="J26" s="55"/>
      <c r="K26" s="17"/>
      <c r="L26" s="17"/>
      <c r="M26" s="17"/>
    </row>
    <row r="27" spans="1:14" x14ac:dyDescent="0.25">
      <c r="A27" s="37">
        <v>23</v>
      </c>
      <c r="B27" s="43" t="s">
        <v>39</v>
      </c>
      <c r="C27" s="23">
        <v>287151</v>
      </c>
      <c r="D27" s="49">
        <f>SUM(C$3:C27)</f>
        <v>11358362</v>
      </c>
      <c r="E27" s="24" t="s">
        <v>9</v>
      </c>
      <c r="F27" s="26">
        <f>formulas!F23</f>
        <v>75.544303797468359</v>
      </c>
      <c r="G27" s="38">
        <v>11358362</v>
      </c>
      <c r="H27" s="8" t="s">
        <v>56</v>
      </c>
      <c r="I27" s="30" t="s">
        <v>79</v>
      </c>
      <c r="J27" s="53">
        <v>287151</v>
      </c>
      <c r="K27" s="8"/>
      <c r="L27" s="8"/>
      <c r="M27" s="8"/>
    </row>
    <row r="28" spans="1:14" x14ac:dyDescent="0.25">
      <c r="B28" s="8" t="s">
        <v>16</v>
      </c>
      <c r="C28" s="57">
        <f>SUM(C3:C27)</f>
        <v>11358362</v>
      </c>
      <c r="D28" s="9"/>
      <c r="I28" s="47" t="s">
        <v>80</v>
      </c>
      <c r="J28" s="56">
        <v>175813</v>
      </c>
      <c r="K28" s="17"/>
      <c r="L28" s="17"/>
      <c r="M28" s="17"/>
      <c r="N28" s="10"/>
    </row>
    <row r="29" spans="1:14" x14ac:dyDescent="0.25">
      <c r="C29" s="54"/>
      <c r="K29" s="8"/>
      <c r="L29" s="8"/>
      <c r="M29" s="8"/>
    </row>
    <row r="30" spans="1:14" x14ac:dyDescent="0.25">
      <c r="B30" t="s">
        <v>26</v>
      </c>
      <c r="C30" s="58">
        <v>465701</v>
      </c>
      <c r="E30" t="s">
        <v>77</v>
      </c>
      <c r="I30" s="8"/>
      <c r="M30" s="8"/>
      <c r="N30" s="8"/>
    </row>
    <row r="31" spans="1:14" x14ac:dyDescent="0.25">
      <c r="B31" t="s">
        <v>17</v>
      </c>
      <c r="C31" s="54"/>
      <c r="I31" s="8"/>
      <c r="M31" s="8"/>
      <c r="N31" s="8"/>
    </row>
    <row r="32" spans="1:14" x14ac:dyDescent="0.25">
      <c r="B32" s="8" t="s">
        <v>20</v>
      </c>
      <c r="C32" s="59">
        <f>SUM(C28:C31)</f>
        <v>11824063</v>
      </c>
    </row>
    <row r="33" spans="1:8" x14ac:dyDescent="0.25">
      <c r="B33" s="8"/>
    </row>
    <row r="34" spans="1:8" x14ac:dyDescent="0.25">
      <c r="C34" s="29"/>
    </row>
    <row r="35" spans="1:8" x14ac:dyDescent="0.25">
      <c r="A35" s="8" t="s">
        <v>58</v>
      </c>
      <c r="B35" s="42" t="s">
        <v>69</v>
      </c>
      <c r="C35" s="50">
        <v>175813</v>
      </c>
      <c r="E35" s="8" t="s">
        <v>76</v>
      </c>
    </row>
    <row r="36" spans="1:8" x14ac:dyDescent="0.25">
      <c r="B36" s="42" t="s">
        <v>72</v>
      </c>
      <c r="C36" s="50">
        <v>395132</v>
      </c>
      <c r="E36" t="s">
        <v>68</v>
      </c>
      <c r="G36" s="21">
        <v>9314015</v>
      </c>
    </row>
    <row r="37" spans="1:8" x14ac:dyDescent="0.25">
      <c r="B37" s="42" t="s">
        <v>70</v>
      </c>
      <c r="C37" s="50">
        <v>395847</v>
      </c>
      <c r="E37" t="s">
        <v>22</v>
      </c>
      <c r="G37" s="21">
        <v>1117682</v>
      </c>
    </row>
    <row r="38" spans="1:8" x14ac:dyDescent="0.25">
      <c r="B38" s="42" t="s">
        <v>71</v>
      </c>
      <c r="C38" s="50">
        <v>100000</v>
      </c>
      <c r="E38" t="s">
        <v>23</v>
      </c>
      <c r="G38" s="21">
        <v>926665</v>
      </c>
      <c r="H38"/>
    </row>
    <row r="39" spans="1:8" x14ac:dyDescent="0.25">
      <c r="B39" s="42" t="s">
        <v>83</v>
      </c>
      <c r="C39" s="51">
        <v>518188</v>
      </c>
      <c r="E39" t="s">
        <v>24</v>
      </c>
      <c r="G39" s="21">
        <v>465701</v>
      </c>
      <c r="H39"/>
    </row>
    <row r="40" spans="1:8" x14ac:dyDescent="0.25">
      <c r="B40" s="42" t="s">
        <v>84</v>
      </c>
      <c r="C40" s="50">
        <v>2207440</v>
      </c>
      <c r="E40" t="s">
        <v>13</v>
      </c>
      <c r="G40" s="21">
        <v>6649461</v>
      </c>
    </row>
    <row r="41" spans="1:8" x14ac:dyDescent="0.25">
      <c r="B41" s="42" t="s">
        <v>46</v>
      </c>
      <c r="C41" s="50">
        <v>926665</v>
      </c>
    </row>
    <row r="42" spans="1:8" ht="19.149999999999999" customHeight="1" x14ac:dyDescent="0.25">
      <c r="B42" s="8" t="s">
        <v>67</v>
      </c>
      <c r="C42" s="39">
        <v>4719085</v>
      </c>
    </row>
    <row r="43" spans="1:8" ht="23.25" x14ac:dyDescent="0.35">
      <c r="B43" s="13"/>
    </row>
  </sheetData>
  <autoFilter ref="A2:N28" xr:uid="{968C5DD3-BBF6-4E17-9C60-FEAE06EE9785}">
    <sortState xmlns:xlrd2="http://schemas.microsoft.com/office/spreadsheetml/2017/richdata2" ref="A3:N28">
      <sortCondition ref="A2:A28"/>
    </sortState>
  </autoFilter>
  <sortState xmlns:xlrd2="http://schemas.microsoft.com/office/spreadsheetml/2017/richdata2" ref="A5:F27">
    <sortCondition descending="1" ref="F5:F27"/>
  </sortState>
  <mergeCells count="1">
    <mergeCell ref="G3:I4"/>
  </mergeCells>
  <conditionalFormatting sqref="G5:G7">
    <cfRule type="expression" dxfId="1" priority="1">
      <formula>#REF!&lt;0</formula>
    </cfRule>
    <cfRule type="cellIs" dxfId="0" priority="2" operator="lessThan">
      <formula>0</formula>
    </cfRule>
  </conditionalFormatting>
  <pageMargins left="0.7" right="0.7" top="0.75" bottom="0.75" header="0.3" footer="0.3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29DE-7303-4706-93A0-673F6F9B8180}">
  <dimension ref="A2:F57"/>
  <sheetViews>
    <sheetView workbookViewId="0">
      <pane ySplit="2" topLeftCell="A3" activePane="bottomLeft" state="frozen"/>
      <selection pane="bottomLeft" activeCell="B45" sqref="B45"/>
    </sheetView>
  </sheetViews>
  <sheetFormatPr defaultRowHeight="15" x14ac:dyDescent="0.25"/>
  <cols>
    <col min="1" max="1" width="50.140625" customWidth="1"/>
    <col min="2" max="2" width="14.7109375" customWidth="1"/>
    <col min="3" max="5" width="14.28515625" customWidth="1"/>
    <col min="6" max="6" width="19.42578125" customWidth="1"/>
  </cols>
  <sheetData>
    <row r="2" spans="1:6" ht="45" x14ac:dyDescent="0.25">
      <c r="A2" t="s">
        <v>1</v>
      </c>
      <c r="B2" s="19" t="s">
        <v>51</v>
      </c>
      <c r="C2" t="s">
        <v>48</v>
      </c>
      <c r="D2" t="s">
        <v>49</v>
      </c>
      <c r="E2" t="s">
        <v>52</v>
      </c>
      <c r="F2" t="s">
        <v>53</v>
      </c>
    </row>
    <row r="3" spans="1:6" x14ac:dyDescent="0.25">
      <c r="A3" s="4" t="s">
        <v>27</v>
      </c>
      <c r="B3" t="s">
        <v>50</v>
      </c>
      <c r="C3" t="s">
        <v>50</v>
      </c>
      <c r="D3" t="s">
        <v>50</v>
      </c>
      <c r="E3" t="s">
        <v>50</v>
      </c>
    </row>
    <row r="4" spans="1:6" x14ac:dyDescent="0.25">
      <c r="A4" s="4" t="s">
        <v>28</v>
      </c>
      <c r="B4" t="s">
        <v>50</v>
      </c>
      <c r="C4" t="s">
        <v>50</v>
      </c>
      <c r="D4" t="s">
        <v>50</v>
      </c>
      <c r="E4" t="s">
        <v>50</v>
      </c>
    </row>
    <row r="5" spans="1:6" x14ac:dyDescent="0.25">
      <c r="A5" s="4" t="s">
        <v>29</v>
      </c>
      <c r="B5" t="s">
        <v>50</v>
      </c>
      <c r="C5" t="s">
        <v>50</v>
      </c>
      <c r="D5" t="s">
        <v>50</v>
      </c>
      <c r="E5" t="s">
        <v>50</v>
      </c>
    </row>
    <row r="6" spans="1:6" x14ac:dyDescent="0.25">
      <c r="A6" s="4" t="s">
        <v>6</v>
      </c>
      <c r="B6">
        <v>17.829999999999998</v>
      </c>
      <c r="C6">
        <v>70</v>
      </c>
      <c r="D6">
        <f t="shared" ref="D6:D31" si="0">B6+C6</f>
        <v>87.83</v>
      </c>
      <c r="E6">
        <v>92</v>
      </c>
      <c r="F6">
        <f t="shared" ref="F6:F31" si="1">D6/E6*100</f>
        <v>95.467391304347828</v>
      </c>
    </row>
    <row r="7" spans="1:6" x14ac:dyDescent="0.25">
      <c r="A7" s="4" t="s">
        <v>7</v>
      </c>
      <c r="B7">
        <v>20.079999999999998</v>
      </c>
      <c r="C7">
        <v>63</v>
      </c>
      <c r="D7">
        <f t="shared" si="0"/>
        <v>83.08</v>
      </c>
      <c r="E7">
        <v>92</v>
      </c>
      <c r="F7">
        <f t="shared" si="1"/>
        <v>90.304347826086953</v>
      </c>
    </row>
    <row r="8" spans="1:6" x14ac:dyDescent="0.25">
      <c r="A8" s="4" t="s">
        <v>8</v>
      </c>
      <c r="B8">
        <v>15.08</v>
      </c>
      <c r="C8">
        <v>67</v>
      </c>
      <c r="D8">
        <f t="shared" si="0"/>
        <v>82.08</v>
      </c>
      <c r="E8">
        <v>102</v>
      </c>
      <c r="F8">
        <f t="shared" si="1"/>
        <v>80.470588235294116</v>
      </c>
    </row>
    <row r="9" spans="1:6" x14ac:dyDescent="0.25">
      <c r="A9" s="4" t="s">
        <v>30</v>
      </c>
      <c r="B9">
        <v>19.46</v>
      </c>
      <c r="C9">
        <v>80</v>
      </c>
      <c r="D9">
        <f t="shared" si="0"/>
        <v>99.460000000000008</v>
      </c>
      <c r="E9">
        <v>102</v>
      </c>
      <c r="F9">
        <f t="shared" si="1"/>
        <v>97.509803921568633</v>
      </c>
    </row>
    <row r="10" spans="1:6" x14ac:dyDescent="0.25">
      <c r="A10" s="4" t="s">
        <v>33</v>
      </c>
      <c r="B10">
        <v>15.08</v>
      </c>
      <c r="C10">
        <v>56</v>
      </c>
      <c r="D10">
        <f t="shared" si="0"/>
        <v>71.08</v>
      </c>
      <c r="E10">
        <v>102</v>
      </c>
      <c r="F10">
        <f t="shared" si="1"/>
        <v>69.686274509803923</v>
      </c>
    </row>
    <row r="11" spans="1:6" x14ac:dyDescent="0.25">
      <c r="A11" s="4" t="s">
        <v>10</v>
      </c>
      <c r="B11">
        <v>15.83</v>
      </c>
      <c r="C11">
        <v>72</v>
      </c>
      <c r="D11">
        <f t="shared" si="0"/>
        <v>87.83</v>
      </c>
      <c r="E11">
        <v>96</v>
      </c>
      <c r="F11">
        <f t="shared" si="1"/>
        <v>91.489583333333329</v>
      </c>
    </row>
    <row r="12" spans="1:6" x14ac:dyDescent="0.25">
      <c r="A12" s="4" t="s">
        <v>31</v>
      </c>
      <c r="B12">
        <v>20</v>
      </c>
      <c r="C12">
        <v>49</v>
      </c>
      <c r="D12">
        <f t="shared" si="0"/>
        <v>69</v>
      </c>
      <c r="E12">
        <v>87</v>
      </c>
      <c r="F12">
        <f t="shared" si="1"/>
        <v>79.310344827586206</v>
      </c>
    </row>
    <row r="13" spans="1:6" x14ac:dyDescent="0.25">
      <c r="A13" s="4" t="s">
        <v>32</v>
      </c>
      <c r="B13">
        <v>19.46</v>
      </c>
      <c r="C13">
        <v>39</v>
      </c>
      <c r="D13">
        <f t="shared" si="0"/>
        <v>58.46</v>
      </c>
      <c r="E13">
        <v>102</v>
      </c>
      <c r="F13">
        <f t="shared" si="1"/>
        <v>57.313725490196077</v>
      </c>
    </row>
    <row r="14" spans="1:6" x14ac:dyDescent="0.25">
      <c r="A14" s="4" t="s">
        <v>11</v>
      </c>
      <c r="B14">
        <v>14.21</v>
      </c>
      <c r="C14">
        <v>68</v>
      </c>
      <c r="D14">
        <f t="shared" si="0"/>
        <v>82.210000000000008</v>
      </c>
      <c r="E14">
        <v>102</v>
      </c>
      <c r="F14">
        <f t="shared" si="1"/>
        <v>80.598039215686285</v>
      </c>
    </row>
    <row r="15" spans="1:6" x14ac:dyDescent="0.25">
      <c r="A15" s="4" t="s">
        <v>12</v>
      </c>
      <c r="B15">
        <v>16.96</v>
      </c>
      <c r="C15">
        <v>53</v>
      </c>
      <c r="D15">
        <f t="shared" si="0"/>
        <v>69.960000000000008</v>
      </c>
      <c r="E15">
        <v>102</v>
      </c>
      <c r="F15">
        <f t="shared" si="1"/>
        <v>68.588235294117652</v>
      </c>
    </row>
    <row r="16" spans="1:6" x14ac:dyDescent="0.25">
      <c r="A16" s="4" t="s">
        <v>14</v>
      </c>
      <c r="B16">
        <v>20</v>
      </c>
      <c r="C16">
        <v>66</v>
      </c>
      <c r="D16">
        <f t="shared" si="0"/>
        <v>86</v>
      </c>
      <c r="E16">
        <v>92</v>
      </c>
      <c r="F16">
        <f t="shared" si="1"/>
        <v>93.478260869565219</v>
      </c>
    </row>
    <row r="17" spans="1:6" x14ac:dyDescent="0.25">
      <c r="A17" s="4" t="s">
        <v>34</v>
      </c>
      <c r="B17">
        <v>15.08</v>
      </c>
      <c r="C17">
        <v>59</v>
      </c>
      <c r="D17">
        <f t="shared" si="0"/>
        <v>74.08</v>
      </c>
      <c r="E17">
        <v>102</v>
      </c>
      <c r="F17">
        <f t="shared" si="1"/>
        <v>72.627450980392155</v>
      </c>
    </row>
    <row r="18" spans="1:6" x14ac:dyDescent="0.25">
      <c r="A18" s="4" t="s">
        <v>15</v>
      </c>
      <c r="B18">
        <v>14.58</v>
      </c>
      <c r="C18">
        <v>36</v>
      </c>
      <c r="D18">
        <f t="shared" si="0"/>
        <v>50.58</v>
      </c>
      <c r="E18">
        <v>99</v>
      </c>
      <c r="F18">
        <f t="shared" si="1"/>
        <v>51.090909090909086</v>
      </c>
    </row>
    <row r="19" spans="1:6" x14ac:dyDescent="0.25">
      <c r="A19" s="4" t="s">
        <v>36</v>
      </c>
      <c r="B19">
        <v>19.21</v>
      </c>
      <c r="C19">
        <v>59</v>
      </c>
      <c r="D19">
        <f t="shared" si="0"/>
        <v>78.210000000000008</v>
      </c>
      <c r="E19">
        <v>102</v>
      </c>
      <c r="F19">
        <f t="shared" si="1"/>
        <v>76.676470588235304</v>
      </c>
    </row>
    <row r="20" spans="1:6" x14ac:dyDescent="0.25">
      <c r="A20" t="s">
        <v>35</v>
      </c>
      <c r="B20">
        <v>16.170000000000002</v>
      </c>
      <c r="C20">
        <v>59</v>
      </c>
      <c r="D20">
        <f t="shared" si="0"/>
        <v>75.17</v>
      </c>
      <c r="E20">
        <v>102</v>
      </c>
      <c r="F20">
        <f t="shared" si="1"/>
        <v>73.696078431372541</v>
      </c>
    </row>
    <row r="21" spans="1:6" x14ac:dyDescent="0.25">
      <c r="A21" s="4" t="s">
        <v>37</v>
      </c>
      <c r="B21">
        <v>16.25</v>
      </c>
      <c r="C21">
        <v>30</v>
      </c>
      <c r="D21">
        <f t="shared" si="0"/>
        <v>46.25</v>
      </c>
      <c r="E21">
        <v>79</v>
      </c>
      <c r="F21">
        <f t="shared" si="1"/>
        <v>58.544303797468359</v>
      </c>
    </row>
    <row r="22" spans="1:6" x14ac:dyDescent="0.25">
      <c r="A22" s="4" t="s">
        <v>38</v>
      </c>
      <c r="B22">
        <v>17.63</v>
      </c>
      <c r="C22">
        <v>31</v>
      </c>
      <c r="D22">
        <f t="shared" si="0"/>
        <v>48.629999999999995</v>
      </c>
      <c r="E22">
        <v>79</v>
      </c>
      <c r="F22">
        <f t="shared" si="1"/>
        <v>61.556962025316452</v>
      </c>
    </row>
    <row r="23" spans="1:6" x14ac:dyDescent="0.25">
      <c r="A23" s="4" t="s">
        <v>39</v>
      </c>
      <c r="B23">
        <v>18.68</v>
      </c>
      <c r="C23">
        <v>41</v>
      </c>
      <c r="D23">
        <f t="shared" si="0"/>
        <v>59.68</v>
      </c>
      <c r="E23">
        <v>79</v>
      </c>
      <c r="F23">
        <f t="shared" si="1"/>
        <v>75.544303797468359</v>
      </c>
    </row>
    <row r="24" spans="1:6" x14ac:dyDescent="0.25">
      <c r="A24" s="4" t="s">
        <v>40</v>
      </c>
      <c r="B24">
        <v>17.329999999999998</v>
      </c>
      <c r="C24">
        <v>16</v>
      </c>
      <c r="D24">
        <f t="shared" si="0"/>
        <v>33.33</v>
      </c>
      <c r="E24">
        <v>79</v>
      </c>
      <c r="F24">
        <f t="shared" si="1"/>
        <v>42.189873417721522</v>
      </c>
    </row>
    <row r="25" spans="1:6" x14ac:dyDescent="0.25">
      <c r="A25" s="4" t="s">
        <v>41</v>
      </c>
      <c r="B25">
        <v>19.100000000000001</v>
      </c>
      <c r="C25">
        <v>30</v>
      </c>
      <c r="D25">
        <f t="shared" si="0"/>
        <v>49.1</v>
      </c>
      <c r="E25">
        <v>79</v>
      </c>
      <c r="F25">
        <f t="shared" si="1"/>
        <v>62.151898734177216</v>
      </c>
    </row>
    <row r="26" spans="1:6" x14ac:dyDescent="0.25">
      <c r="A26" s="4" t="s">
        <v>42</v>
      </c>
      <c r="B26">
        <v>17.95</v>
      </c>
      <c r="C26">
        <v>42</v>
      </c>
      <c r="D26">
        <f t="shared" si="0"/>
        <v>59.95</v>
      </c>
      <c r="E26">
        <v>79</v>
      </c>
      <c r="F26">
        <f t="shared" si="1"/>
        <v>75.886075949367097</v>
      </c>
    </row>
    <row r="27" spans="1:6" x14ac:dyDescent="0.25">
      <c r="A27" s="4" t="s">
        <v>43</v>
      </c>
      <c r="B27">
        <v>19.190000000000001</v>
      </c>
      <c r="C27">
        <v>46</v>
      </c>
      <c r="D27">
        <f t="shared" si="0"/>
        <v>65.19</v>
      </c>
      <c r="E27">
        <v>79</v>
      </c>
      <c r="F27">
        <f t="shared" si="1"/>
        <v>82.51898734177216</v>
      </c>
    </row>
    <row r="28" spans="1:6" ht="30" x14ac:dyDescent="0.25">
      <c r="A28" s="18" t="s">
        <v>44</v>
      </c>
      <c r="B28">
        <v>16.38</v>
      </c>
      <c r="C28">
        <v>28</v>
      </c>
      <c r="D28">
        <f t="shared" si="0"/>
        <v>44.379999999999995</v>
      </c>
      <c r="E28">
        <v>79</v>
      </c>
      <c r="F28">
        <f t="shared" si="1"/>
        <v>56.177215189873408</v>
      </c>
    </row>
    <row r="29" spans="1:6" x14ac:dyDescent="0.25">
      <c r="A29" s="4" t="s">
        <v>45</v>
      </c>
      <c r="B29">
        <v>18.5</v>
      </c>
      <c r="C29">
        <v>49</v>
      </c>
      <c r="D29">
        <f t="shared" si="0"/>
        <v>67.5</v>
      </c>
      <c r="E29">
        <v>79</v>
      </c>
      <c r="F29">
        <f t="shared" si="1"/>
        <v>85.443037974683548</v>
      </c>
    </row>
    <row r="30" spans="1:6" x14ac:dyDescent="0.25">
      <c r="A30" s="4" t="s">
        <v>47</v>
      </c>
      <c r="B30">
        <v>16.489999999999998</v>
      </c>
      <c r="C30">
        <v>52</v>
      </c>
      <c r="D30">
        <f t="shared" si="0"/>
        <v>68.489999999999995</v>
      </c>
      <c r="E30">
        <v>89</v>
      </c>
      <c r="F30">
        <f t="shared" si="1"/>
        <v>76.955056179775269</v>
      </c>
    </row>
    <row r="31" spans="1:6" x14ac:dyDescent="0.25">
      <c r="A31" s="4" t="s">
        <v>46</v>
      </c>
      <c r="B31">
        <v>19.579999999999998</v>
      </c>
      <c r="C31">
        <v>41</v>
      </c>
      <c r="D31">
        <f t="shared" si="0"/>
        <v>60.58</v>
      </c>
      <c r="E31">
        <v>89</v>
      </c>
      <c r="F31">
        <f t="shared" si="1"/>
        <v>68.067415730337075</v>
      </c>
    </row>
    <row r="32" spans="1:6" x14ac:dyDescent="0.25">
      <c r="A32" s="8" t="s">
        <v>16</v>
      </c>
    </row>
    <row r="34" spans="1:5" x14ac:dyDescent="0.25">
      <c r="A34" t="s">
        <v>26</v>
      </c>
      <c r="B34" t="s">
        <v>50</v>
      </c>
      <c r="C34" t="s">
        <v>50</v>
      </c>
      <c r="D34" t="s">
        <v>50</v>
      </c>
      <c r="E34" t="s">
        <v>50</v>
      </c>
    </row>
    <row r="35" spans="1:5" x14ac:dyDescent="0.25">
      <c r="A35" t="s">
        <v>17</v>
      </c>
    </row>
    <row r="36" spans="1:5" x14ac:dyDescent="0.25">
      <c r="A36" t="s">
        <v>18</v>
      </c>
      <c r="B36" t="s">
        <v>50</v>
      </c>
      <c r="C36" t="s">
        <v>50</v>
      </c>
      <c r="D36" t="s">
        <v>50</v>
      </c>
      <c r="E36" t="s">
        <v>50</v>
      </c>
    </row>
    <row r="37" spans="1:5" x14ac:dyDescent="0.25">
      <c r="A37" s="11" t="s">
        <v>19</v>
      </c>
      <c r="B37" t="s">
        <v>50</v>
      </c>
      <c r="C37" t="s">
        <v>50</v>
      </c>
      <c r="D37" t="s">
        <v>50</v>
      </c>
      <c r="E37" t="s">
        <v>50</v>
      </c>
    </row>
    <row r="38" spans="1:5" x14ac:dyDescent="0.25">
      <c r="A38" s="8" t="s">
        <v>20</v>
      </c>
    </row>
    <row r="39" spans="1:5" x14ac:dyDescent="0.25">
      <c r="A39" s="8"/>
    </row>
    <row r="40" spans="1:5" x14ac:dyDescent="0.25">
      <c r="B40" s="14"/>
      <c r="C40" s="8"/>
      <c r="D40" s="8"/>
      <c r="E40" s="8"/>
    </row>
    <row r="41" spans="1:5" x14ac:dyDescent="0.25">
      <c r="B41" s="14"/>
      <c r="C41" s="8"/>
      <c r="D41" s="8"/>
      <c r="E41" s="8"/>
    </row>
    <row r="42" spans="1:5" x14ac:dyDescent="0.25">
      <c r="B42" s="32"/>
      <c r="C42" s="8"/>
      <c r="D42" s="8"/>
      <c r="E42" s="8"/>
    </row>
    <row r="43" spans="1:5" x14ac:dyDescent="0.25">
      <c r="B43" s="29"/>
      <c r="C43" s="21"/>
      <c r="D43" s="21"/>
      <c r="E43" s="21"/>
    </row>
    <row r="44" spans="1:5" x14ac:dyDescent="0.25">
      <c r="A44" t="s">
        <v>21</v>
      </c>
      <c r="B44" s="1"/>
    </row>
    <row r="45" spans="1:5" x14ac:dyDescent="0.25">
      <c r="B45" s="1"/>
    </row>
    <row r="47" spans="1:5" ht="31.5" x14ac:dyDescent="0.5">
      <c r="A47" s="12"/>
    </row>
    <row r="48" spans="1:5" ht="23.25" x14ac:dyDescent="0.35">
      <c r="A48" s="13"/>
    </row>
    <row r="57" spans="1:1" ht="120" x14ac:dyDescent="0.25">
      <c r="A57" s="15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e703bd7-bd28-40df-8081-878326cd2b5f}" enabled="0" method="" siteId="{8e703bd7-bd28-40df-8081-878326cd2b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 All Projects Rank by score</vt:lpstr>
      <vt:lpstr>formulas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ClenDening</dc:creator>
  <cp:lastModifiedBy>Adams, Matt (ITS)</cp:lastModifiedBy>
  <cp:lastPrinted>2024-10-03T15:39:48Z</cp:lastPrinted>
  <dcterms:created xsi:type="dcterms:W3CDTF">2024-09-09T17:43:07Z</dcterms:created>
  <dcterms:modified xsi:type="dcterms:W3CDTF">2024-10-08T17:31:10Z</dcterms:modified>
</cp:coreProperties>
</file>