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vServices\DS_SMR\SMR-WEBSITE UPDATES\"/>
    </mc:Choice>
  </mc:AlternateContent>
  <xr:revisionPtr revIDLastSave="0" documentId="13_ncr:1_{EB5055DB-4F32-45B1-B66F-4457304895C5}" xr6:coauthVersionLast="47" xr6:coauthVersionMax="47" xr10:uidLastSave="{00000000-0000-0000-0000-000000000000}"/>
  <bookViews>
    <workbookView xWindow="-120" yWindow="-120" windowWidth="18240" windowHeight="28440" xr2:uid="{46372B69-ACFE-4634-9D39-18FC5B6847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G14" i="1"/>
  <c r="H10" i="1"/>
  <c r="H11" i="1"/>
  <c r="H12" i="1"/>
  <c r="H14" i="1"/>
  <c r="H15" i="1"/>
  <c r="H16" i="1"/>
  <c r="H17" i="1"/>
  <c r="H18" i="1"/>
  <c r="H19" i="1"/>
  <c r="H20" i="1"/>
  <c r="H22" i="1"/>
  <c r="H23" i="1"/>
  <c r="H24" i="1"/>
  <c r="H25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G26" i="1"/>
  <c r="G25" i="1"/>
  <c r="G24" i="1"/>
  <c r="G23" i="1"/>
  <c r="G22" i="1"/>
  <c r="G20" i="1"/>
  <c r="G19" i="1"/>
  <c r="G18" i="1"/>
  <c r="G17" i="1"/>
  <c r="G16" i="1"/>
  <c r="G15" i="1"/>
  <c r="F13" i="1"/>
  <c r="G13" i="1" s="1"/>
  <c r="G12" i="1"/>
  <c r="G11" i="1"/>
  <c r="G10" i="1"/>
  <c r="H9" i="1"/>
  <c r="G9" i="1"/>
  <c r="H8" i="1"/>
  <c r="G8" i="1"/>
  <c r="H13" i="1" l="1"/>
  <c r="G36" i="1"/>
  <c r="H36" i="1" l="1"/>
  <c r="A41" i="1" s="1"/>
  <c r="A45" i="1" s="1"/>
  <c r="C45" i="1" l="1"/>
  <c r="B56" i="1"/>
  <c r="C56" i="1" s="1"/>
  <c r="D51" i="1" s="1"/>
  <c r="C50" i="1" l="1"/>
  <c r="C51" i="1"/>
  <c r="C49" i="1"/>
  <c r="B51" i="1"/>
  <c r="B49" i="1"/>
  <c r="B50" i="1"/>
  <c r="D49" i="1" l="1"/>
  <c r="D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Neal, Philip</author>
  </authors>
  <commentList>
    <comment ref="F9" authorId="0" shapeId="0" xr:uid="{A88D8C73-D911-4B7F-A458-FD8791A1D285}">
      <text>
        <r>
          <rPr>
            <b/>
            <sz val="9"/>
            <color indexed="81"/>
            <rFont val="Tahoma"/>
            <family val="2"/>
          </rPr>
          <t>Neal, Philip:</t>
        </r>
        <r>
          <rPr>
            <sz val="9"/>
            <color indexed="81"/>
            <rFont val="Tahoma"/>
            <family val="2"/>
          </rPr>
          <t xml:space="preserve">
Per Met</t>
        </r>
      </text>
    </comment>
    <comment ref="F10" authorId="0" shapeId="0" xr:uid="{B6772932-0D61-4FA8-AC45-DAD4C0544239}">
      <text>
        <r>
          <rPr>
            <b/>
            <sz val="9"/>
            <color indexed="81"/>
            <rFont val="Tahoma"/>
            <family val="2"/>
          </rPr>
          <t>Neal, Philip:</t>
        </r>
        <r>
          <rPr>
            <sz val="9"/>
            <color indexed="81"/>
            <rFont val="Tahoma"/>
            <family val="2"/>
          </rPr>
          <t xml:space="preserve">
Per Metro</t>
        </r>
      </text>
    </comment>
    <comment ref="F11" authorId="0" shapeId="0" xr:uid="{24ABF016-C1D1-463D-BE74-B86F1C446EE2}">
      <text>
        <r>
          <rPr>
            <b/>
            <sz val="9"/>
            <color indexed="81"/>
            <rFont val="Tahoma"/>
            <family val="2"/>
          </rPr>
          <t>Neal, Philip:</t>
        </r>
        <r>
          <rPr>
            <sz val="9"/>
            <color indexed="81"/>
            <rFont val="Tahoma"/>
            <family val="2"/>
          </rPr>
          <t xml:space="preserve">
Per Metro</t>
        </r>
      </text>
    </comment>
    <comment ref="F13" authorId="0" shapeId="0" xr:uid="{98D8618D-6E5C-4C3F-913E-959B65EBA823}">
      <text>
        <r>
          <rPr>
            <b/>
            <sz val="9"/>
            <color indexed="81"/>
            <rFont val="Tahoma"/>
            <family val="2"/>
          </rPr>
          <t>Neal, Philip:</t>
        </r>
        <r>
          <rPr>
            <sz val="9"/>
            <color indexed="81"/>
            <rFont val="Tahoma"/>
            <family val="2"/>
          </rPr>
          <t xml:space="preserve">
Assumes 1 Employee per 250 sf</t>
        </r>
      </text>
    </comment>
    <comment ref="F21" authorId="0" shapeId="0" xr:uid="{7F4D79F9-BAF2-485B-9064-A2BC8B9B0720}">
      <text>
        <r>
          <rPr>
            <b/>
            <sz val="9"/>
            <color indexed="81"/>
            <rFont val="Tahoma"/>
            <family val="2"/>
          </rPr>
          <t>Neal, Philip:</t>
        </r>
        <r>
          <rPr>
            <sz val="9"/>
            <color indexed="81"/>
            <rFont val="Tahoma"/>
            <family val="2"/>
          </rPr>
          <t xml:space="preserve">
Assumes 60% of restaurant floor area is dining space and 1 seat per 12 sf</t>
        </r>
      </text>
    </comment>
  </commentList>
</comments>
</file>

<file path=xl/sharedStrings.xml><?xml version="1.0" encoding="utf-8"?>
<sst xmlns="http://schemas.openxmlformats.org/spreadsheetml/2006/main" count="89" uniqueCount="71">
  <si>
    <t>ESTIMATED DEMAND</t>
  </si>
  <si>
    <t xml:space="preserve">Discharge Facility </t>
  </si>
  <si>
    <t>Design Unit</t>
  </si>
  <si>
    <t># of Units</t>
  </si>
  <si>
    <t>Unit Flow
(gpd)</t>
  </si>
  <si>
    <t>Total Flow (gpd)</t>
  </si>
  <si>
    <t>Existing</t>
  </si>
  <si>
    <t>Proposed</t>
  </si>
  <si>
    <t>Single Family Dwelling</t>
  </si>
  <si>
    <t>Per Dwelling</t>
  </si>
  <si>
    <t>Multi-Family Housing (3 BR)</t>
  </si>
  <si>
    <t>Multi-Family Housing (2 BR)</t>
  </si>
  <si>
    <t>Multi-Family Housing (1 BR)</t>
  </si>
  <si>
    <t>General Office Space</t>
  </si>
  <si>
    <t>Per Employee</t>
  </si>
  <si>
    <t>Per SF</t>
  </si>
  <si>
    <t>Office / Warehouse Space</t>
  </si>
  <si>
    <t>Schools w/ Showers &amp; Cafeteria</t>
  </si>
  <si>
    <t>Per Person</t>
  </si>
  <si>
    <t>Schools w/o Showers &amp; Cafeteria</t>
  </si>
  <si>
    <t>Boarding Schools / Dormitories</t>
  </si>
  <si>
    <t>Hotel</t>
  </si>
  <si>
    <t>Per Room</t>
  </si>
  <si>
    <t>Trailer Courts at 3 person/trailer</t>
  </si>
  <si>
    <t>Per Trailer</t>
  </si>
  <si>
    <t xml:space="preserve">Restaurants </t>
  </si>
  <si>
    <t>Per Seat</t>
  </si>
  <si>
    <t>Restaurants (Full Service)</t>
  </si>
  <si>
    <t xml:space="preserve">Service Station </t>
  </si>
  <si>
    <t>Per Fuel Island</t>
  </si>
  <si>
    <t>Factories</t>
  </si>
  <si>
    <t>Per Person Per 8HR Shift</t>
  </si>
  <si>
    <t>Shopping Centers (no food)</t>
  </si>
  <si>
    <t>Retail</t>
  </si>
  <si>
    <t xml:space="preserve">Hospitals </t>
  </si>
  <si>
    <t>Per Bed</t>
  </si>
  <si>
    <t>Nursing Homes (+ 75 gallons for laundry)</t>
  </si>
  <si>
    <t>Child Care Center</t>
  </si>
  <si>
    <t>Per child and Adult</t>
  </si>
  <si>
    <t>Laundromats</t>
  </si>
  <si>
    <t>Per Machine</t>
  </si>
  <si>
    <t>Swimming Pools</t>
  </si>
  <si>
    <t>Per Swimmer</t>
  </si>
  <si>
    <t>Theaters, Auditorium Type</t>
  </si>
  <si>
    <t>Retirement Living</t>
  </si>
  <si>
    <t xml:space="preserve">Per Resident </t>
  </si>
  <si>
    <t>Church (With Kitchen)</t>
  </si>
  <si>
    <t>Car Wash (Stand alone)</t>
  </si>
  <si>
    <t>Per Bay</t>
  </si>
  <si>
    <t>Barber/Salon</t>
  </si>
  <si>
    <t>Per Station</t>
  </si>
  <si>
    <t>Total Estimated Demand (gpd)</t>
  </si>
  <si>
    <t>Units of Flow</t>
  </si>
  <si>
    <t>Total Capacity Fees</t>
  </si>
  <si>
    <t>Projected Flow</t>
  </si>
  <si>
    <t>Commitment</t>
  </si>
  <si>
    <t>Water Capacity Charge</t>
  </si>
  <si>
    <t>Sewer Capacity Charge</t>
  </si>
  <si>
    <t>Total Capacity Charge</t>
  </si>
  <si>
    <t>Percentage</t>
  </si>
  <si>
    <t>1 Year</t>
  </si>
  <si>
    <t>2 Years</t>
  </si>
  <si>
    <t>Perpetuity</t>
  </si>
  <si>
    <t>1 Unit of Flow</t>
  </si>
  <si>
    <t>Total Amount Owed</t>
  </si>
  <si>
    <t xml:space="preserve"> </t>
  </si>
  <si>
    <t xml:space="preserve">EMAIL: MWS.DSCAPACITY@NASHVILLE.GOV </t>
  </si>
  <si>
    <t>800 PRESIDENT RONALD REAGAN WAY</t>
  </si>
  <si>
    <t>METRO WATER DEVELOPMENT SERVICES</t>
  </si>
  <si>
    <t>NASHVILLE, TENNESSEE  37210</t>
  </si>
  <si>
    <t>PROJECTED FLOW CAPACITY EXAMPLES FOR WATER AND SEWER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</si>
</sst>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 Black"/>
      <family val="2"/>
    </font>
    <font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" fontId="1" fillId="3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1" fillId="3" borderId="19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3" fontId="1" fillId="3" borderId="24" xfId="0" applyNumberFormat="1" applyFont="1" applyFill="1" applyBorder="1" applyAlignment="1">
      <alignment horizontal="center" vertical="center"/>
    </xf>
    <xf numFmtId="3" fontId="1" fillId="3" borderId="27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2" borderId="10" xfId="0" applyNumberFormat="1" applyFont="1" applyFill="1" applyBorder="1" applyAlignment="1">
      <alignment horizontal="center" vertical="center"/>
    </xf>
    <xf numFmtId="1" fontId="0" fillId="0" borderId="0" xfId="0" applyNumberFormat="1"/>
    <xf numFmtId="3" fontId="0" fillId="0" borderId="0" xfId="0" applyNumberFormat="1"/>
    <xf numFmtId="0" fontId="7" fillId="0" borderId="0" xfId="0" applyFont="1"/>
    <xf numFmtId="8" fontId="0" fillId="0" borderId="0" xfId="0" applyNumberFormat="1"/>
    <xf numFmtId="9" fontId="0" fillId="0" borderId="0" xfId="0" applyNumberFormat="1"/>
    <xf numFmtId="6" fontId="0" fillId="0" borderId="0" xfId="0" applyNumberFormat="1"/>
    <xf numFmtId="165" fontId="0" fillId="4" borderId="0" xfId="0" applyNumberFormat="1" applyFill="1"/>
    <xf numFmtId="3" fontId="4" fillId="0" borderId="2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indent="3"/>
    </xf>
    <xf numFmtId="0" fontId="4" fillId="0" borderId="20" xfId="0" applyFont="1" applyBorder="1" applyAlignment="1">
      <alignment horizontal="left" vertical="center" indent="3"/>
    </xf>
    <xf numFmtId="0" fontId="8" fillId="0" borderId="0" xfId="4" applyAlignment="1">
      <alignment horizontal="center"/>
    </xf>
    <xf numFmtId="0" fontId="7" fillId="0" borderId="0" xfId="0" applyFont="1" applyAlignment="1">
      <alignment horizont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 indent="1"/>
    </xf>
    <xf numFmtId="0" fontId="2" fillId="0" borderId="4" xfId="0" applyFont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top" wrapText="1"/>
    </xf>
  </cellXfs>
  <cellStyles count="5">
    <cellStyle name="Currency 8" xfId="3" xr:uid="{B84A6F21-1622-4D8F-A7C9-E61B22793990}"/>
    <cellStyle name="Hyperlink" xfId="4" builtinId="8"/>
    <cellStyle name="Normal" xfId="0" builtinId="0"/>
    <cellStyle name="Normal 3" xfId="1" xr:uid="{A33E0CB1-D633-4D7A-99AA-B66C1E412D4D}"/>
    <cellStyle name="Normal 4" xfId="2" xr:uid="{D4FFDD5B-AD64-4B64-BD71-0354FC94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WS.DSCAPACITY@NASHVILLE.GOV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2087-048A-4B4E-A661-EED946177B61}">
  <sheetPr>
    <pageSetUpPr fitToPage="1"/>
  </sheetPr>
  <dimension ref="A1:H68"/>
  <sheetViews>
    <sheetView tabSelected="1" view="pageLayout" zoomScaleNormal="100" workbookViewId="0">
      <selection activeCell="A63" sqref="A63:H63"/>
    </sheetView>
  </sheetViews>
  <sheetFormatPr defaultRowHeight="15" x14ac:dyDescent="0.25"/>
  <cols>
    <col min="1" max="1" width="14" bestFit="1" customWidth="1"/>
    <col min="2" max="2" width="25" customWidth="1"/>
    <col min="3" max="3" width="22.28515625" bestFit="1" customWidth="1"/>
    <col min="4" max="4" width="11" customWidth="1"/>
    <col min="5" max="5" width="10.7109375" bestFit="1" customWidth="1"/>
    <col min="6" max="6" width="19.5703125" bestFit="1" customWidth="1"/>
    <col min="7" max="7" width="17" customWidth="1"/>
    <col min="8" max="8" width="12.140625" customWidth="1"/>
    <col min="10" max="10" width="17.42578125" customWidth="1"/>
    <col min="11" max="11" width="19.85546875" bestFit="1" customWidth="1"/>
    <col min="12" max="12" width="19.7109375" bestFit="1" customWidth="1"/>
    <col min="13" max="13" width="19" bestFit="1" customWidth="1"/>
    <col min="14" max="14" width="11" bestFit="1" customWidth="1"/>
  </cols>
  <sheetData>
    <row r="1" spans="1:8" x14ac:dyDescent="0.25">
      <c r="A1" s="63"/>
      <c r="B1" s="63"/>
      <c r="C1" s="63"/>
      <c r="D1" s="63"/>
      <c r="E1" s="63"/>
      <c r="F1" s="63"/>
      <c r="G1" s="63"/>
      <c r="H1" s="63"/>
    </row>
    <row r="2" spans="1:8" ht="44.25" customHeight="1" x14ac:dyDescent="0.25">
      <c r="A2" s="63"/>
      <c r="B2" s="63"/>
      <c r="C2" s="63"/>
      <c r="D2" s="63"/>
      <c r="E2" s="63"/>
      <c r="F2" s="63"/>
      <c r="G2" s="63"/>
      <c r="H2" s="63"/>
    </row>
    <row r="4" spans="1:8" ht="15.75" thickBot="1" x14ac:dyDescent="0.3"/>
    <row r="5" spans="1:8" ht="18.75" customHeight="1" thickBot="1" x14ac:dyDescent="0.3">
      <c r="A5" s="35" t="s">
        <v>0</v>
      </c>
      <c r="B5" s="36"/>
      <c r="C5" s="36"/>
      <c r="D5" s="36"/>
      <c r="E5" s="36"/>
      <c r="F5" s="36"/>
      <c r="G5" s="36"/>
      <c r="H5" s="37"/>
    </row>
    <row r="6" spans="1:8" ht="15.75" thickBot="1" x14ac:dyDescent="0.3">
      <c r="A6" s="38" t="s">
        <v>1</v>
      </c>
      <c r="B6" s="39"/>
      <c r="C6" s="42" t="s">
        <v>2</v>
      </c>
      <c r="D6" s="44" t="s">
        <v>3</v>
      </c>
      <c r="E6" s="45"/>
      <c r="F6" s="46" t="s">
        <v>4</v>
      </c>
      <c r="G6" s="48" t="s">
        <v>5</v>
      </c>
      <c r="H6" s="49"/>
    </row>
    <row r="7" spans="1:8" ht="9" customHeight="1" thickBot="1" x14ac:dyDescent="0.3">
      <c r="A7" s="40"/>
      <c r="B7" s="41"/>
      <c r="C7" s="43"/>
      <c r="D7" s="2" t="s">
        <v>6</v>
      </c>
      <c r="E7" s="3" t="s">
        <v>7</v>
      </c>
      <c r="F7" s="47"/>
      <c r="G7" s="4" t="s">
        <v>6</v>
      </c>
      <c r="H7" s="3" t="s">
        <v>7</v>
      </c>
    </row>
    <row r="8" spans="1:8" ht="16.5" customHeight="1" x14ac:dyDescent="0.25">
      <c r="A8" s="52" t="s">
        <v>8</v>
      </c>
      <c r="B8" s="53"/>
      <c r="C8" s="5" t="s">
        <v>9</v>
      </c>
      <c r="D8" s="6"/>
      <c r="E8" s="7"/>
      <c r="F8" s="8">
        <v>350</v>
      </c>
      <c r="G8" s="9" t="str">
        <f>IF(D8*$F8=0,"",D8*$F8)</f>
        <v/>
      </c>
      <c r="H8" s="10" t="str">
        <f>IF(E8*$F8=0,"",E8*$F8)</f>
        <v/>
      </c>
    </row>
    <row r="9" spans="1:8" ht="16.5" customHeight="1" x14ac:dyDescent="0.25">
      <c r="A9" s="54" t="s">
        <v>10</v>
      </c>
      <c r="B9" s="55"/>
      <c r="C9" s="11" t="s">
        <v>9</v>
      </c>
      <c r="D9" s="6"/>
      <c r="E9" s="12"/>
      <c r="F9" s="13">
        <v>350</v>
      </c>
      <c r="G9" s="9" t="str">
        <f t="shared" ref="G9:H35" si="0">IF(D9*$F9=0,"",D9*$F9)</f>
        <v/>
      </c>
      <c r="H9" s="10" t="str">
        <f t="shared" si="0"/>
        <v/>
      </c>
    </row>
    <row r="10" spans="1:8" ht="16.5" customHeight="1" x14ac:dyDescent="0.25">
      <c r="A10" s="54" t="s">
        <v>11</v>
      </c>
      <c r="B10" s="55"/>
      <c r="C10" s="11" t="s">
        <v>9</v>
      </c>
      <c r="D10" s="6"/>
      <c r="E10" s="12"/>
      <c r="F10" s="13">
        <v>300</v>
      </c>
      <c r="G10" s="9" t="str">
        <f t="shared" si="0"/>
        <v/>
      </c>
      <c r="H10" s="10" t="str">
        <f t="shared" si="0"/>
        <v/>
      </c>
    </row>
    <row r="11" spans="1:8" ht="16.5" customHeight="1" x14ac:dyDescent="0.25">
      <c r="A11" s="54" t="s">
        <v>12</v>
      </c>
      <c r="B11" s="55"/>
      <c r="C11" s="11" t="s">
        <v>9</v>
      </c>
      <c r="D11" s="6"/>
      <c r="E11" s="12"/>
      <c r="F11" s="13">
        <v>250</v>
      </c>
      <c r="G11" s="9" t="str">
        <f t="shared" si="0"/>
        <v/>
      </c>
      <c r="H11" s="10" t="str">
        <f t="shared" si="0"/>
        <v/>
      </c>
    </row>
    <row r="12" spans="1:8" ht="16.5" customHeight="1" x14ac:dyDescent="0.25">
      <c r="A12" s="50" t="s">
        <v>13</v>
      </c>
      <c r="B12" s="51"/>
      <c r="C12" s="14" t="s">
        <v>14</v>
      </c>
      <c r="D12" s="15"/>
      <c r="E12" s="12"/>
      <c r="F12" s="16">
        <v>25</v>
      </c>
      <c r="G12" s="9" t="str">
        <f t="shared" si="0"/>
        <v/>
      </c>
      <c r="H12" s="10" t="str">
        <f t="shared" si="0"/>
        <v/>
      </c>
    </row>
    <row r="13" spans="1:8" ht="16.5" customHeight="1" x14ac:dyDescent="0.25">
      <c r="A13" s="54" t="s">
        <v>13</v>
      </c>
      <c r="B13" s="55"/>
      <c r="C13" s="11" t="s">
        <v>15</v>
      </c>
      <c r="D13" s="6"/>
      <c r="E13" s="12"/>
      <c r="F13" s="13">
        <f>25/250</f>
        <v>0.1</v>
      </c>
      <c r="G13" s="9" t="str">
        <f t="shared" si="0"/>
        <v/>
      </c>
      <c r="H13" s="10" t="str">
        <f t="shared" si="0"/>
        <v/>
      </c>
    </row>
    <row r="14" spans="1:8" ht="16.5" customHeight="1" x14ac:dyDescent="0.25">
      <c r="A14" s="50" t="s">
        <v>16</v>
      </c>
      <c r="B14" s="51"/>
      <c r="C14" s="14" t="s">
        <v>15</v>
      </c>
      <c r="D14" s="15"/>
      <c r="E14" s="12"/>
      <c r="F14" s="16">
        <v>0.1</v>
      </c>
      <c r="G14" s="9" t="str">
        <f t="shared" si="0"/>
        <v/>
      </c>
      <c r="H14" s="10" t="str">
        <f t="shared" si="0"/>
        <v/>
      </c>
    </row>
    <row r="15" spans="1:8" ht="16.5" customHeight="1" x14ac:dyDescent="0.25">
      <c r="A15" s="50" t="s">
        <v>17</v>
      </c>
      <c r="B15" s="51"/>
      <c r="C15" s="14" t="s">
        <v>18</v>
      </c>
      <c r="D15" s="15"/>
      <c r="E15" s="12"/>
      <c r="F15" s="16">
        <v>16</v>
      </c>
      <c r="G15" s="9" t="str">
        <f t="shared" si="0"/>
        <v/>
      </c>
      <c r="H15" s="10" t="str">
        <f t="shared" si="0"/>
        <v/>
      </c>
    </row>
    <row r="16" spans="1:8" ht="16.5" customHeight="1" x14ac:dyDescent="0.25">
      <c r="A16" s="50" t="s">
        <v>19</v>
      </c>
      <c r="B16" s="51"/>
      <c r="C16" s="14" t="s">
        <v>18</v>
      </c>
      <c r="D16" s="15"/>
      <c r="E16" s="12"/>
      <c r="F16" s="16">
        <v>12</v>
      </c>
      <c r="G16" s="9" t="str">
        <f t="shared" si="0"/>
        <v/>
      </c>
      <c r="H16" s="10" t="str">
        <f t="shared" si="0"/>
        <v/>
      </c>
    </row>
    <row r="17" spans="1:8" ht="16.5" customHeight="1" x14ac:dyDescent="0.25">
      <c r="A17" s="50" t="s">
        <v>20</v>
      </c>
      <c r="B17" s="51"/>
      <c r="C17" s="14" t="s">
        <v>18</v>
      </c>
      <c r="D17" s="15"/>
      <c r="E17" s="12"/>
      <c r="F17" s="16">
        <v>75</v>
      </c>
      <c r="G17" s="9" t="str">
        <f t="shared" si="0"/>
        <v/>
      </c>
      <c r="H17" s="10" t="str">
        <f t="shared" si="0"/>
        <v/>
      </c>
    </row>
    <row r="18" spans="1:8" ht="16.5" customHeight="1" x14ac:dyDescent="0.25">
      <c r="A18" s="54" t="s">
        <v>21</v>
      </c>
      <c r="B18" s="55"/>
      <c r="C18" s="17" t="s">
        <v>22</v>
      </c>
      <c r="D18" s="15"/>
      <c r="E18" s="12"/>
      <c r="F18" s="34">
        <v>130</v>
      </c>
      <c r="G18" s="9" t="str">
        <f t="shared" si="0"/>
        <v/>
      </c>
      <c r="H18" s="10" t="str">
        <f t="shared" si="0"/>
        <v/>
      </c>
    </row>
    <row r="19" spans="1:8" ht="16.5" customHeight="1" x14ac:dyDescent="0.25">
      <c r="A19" s="50" t="s">
        <v>23</v>
      </c>
      <c r="B19" s="51"/>
      <c r="C19" s="14" t="s">
        <v>24</v>
      </c>
      <c r="D19" s="15"/>
      <c r="E19" s="12"/>
      <c r="F19" s="16">
        <v>225</v>
      </c>
      <c r="G19" s="9" t="str">
        <f t="shared" si="0"/>
        <v/>
      </c>
      <c r="H19" s="10" t="str">
        <f t="shared" si="0"/>
        <v/>
      </c>
    </row>
    <row r="20" spans="1:8" ht="16.5" customHeight="1" x14ac:dyDescent="0.25">
      <c r="A20" s="50" t="s">
        <v>25</v>
      </c>
      <c r="B20" s="51"/>
      <c r="C20" s="14" t="s">
        <v>26</v>
      </c>
      <c r="D20" s="15"/>
      <c r="E20" s="12"/>
      <c r="F20" s="16">
        <v>40</v>
      </c>
      <c r="G20" s="9" t="str">
        <f t="shared" si="0"/>
        <v/>
      </c>
      <c r="H20" s="10" t="str">
        <f t="shared" si="0"/>
        <v/>
      </c>
    </row>
    <row r="21" spans="1:8" ht="16.5" customHeight="1" x14ac:dyDescent="0.25">
      <c r="A21" s="54" t="s">
        <v>27</v>
      </c>
      <c r="B21" s="55"/>
      <c r="C21" s="17" t="s">
        <v>15</v>
      </c>
      <c r="D21" s="15"/>
      <c r="E21" s="12"/>
      <c r="F21" s="18">
        <v>2</v>
      </c>
      <c r="G21" s="9" t="str">
        <f t="shared" si="0"/>
        <v/>
      </c>
      <c r="H21" s="10" t="str">
        <f t="shared" si="0"/>
        <v/>
      </c>
    </row>
    <row r="22" spans="1:8" ht="16.5" customHeight="1" x14ac:dyDescent="0.25">
      <c r="A22" s="50" t="s">
        <v>28</v>
      </c>
      <c r="B22" s="51"/>
      <c r="C22" s="14" t="s">
        <v>29</v>
      </c>
      <c r="D22" s="15"/>
      <c r="E22" s="12"/>
      <c r="F22" s="16">
        <v>1000</v>
      </c>
      <c r="G22" s="9" t="str">
        <f t="shared" si="0"/>
        <v/>
      </c>
      <c r="H22" s="10" t="str">
        <f t="shared" si="0"/>
        <v/>
      </c>
    </row>
    <row r="23" spans="1:8" ht="16.5" customHeight="1" x14ac:dyDescent="0.25">
      <c r="A23" s="50" t="s">
        <v>30</v>
      </c>
      <c r="B23" s="51"/>
      <c r="C23" s="14" t="s">
        <v>31</v>
      </c>
      <c r="D23" s="15"/>
      <c r="E23" s="12"/>
      <c r="F23" s="16">
        <v>25</v>
      </c>
      <c r="G23" s="9" t="str">
        <f t="shared" si="0"/>
        <v/>
      </c>
      <c r="H23" s="10" t="str">
        <f t="shared" si="0"/>
        <v/>
      </c>
    </row>
    <row r="24" spans="1:8" ht="16.5" customHeight="1" x14ac:dyDescent="0.25">
      <c r="A24" s="50" t="s">
        <v>32</v>
      </c>
      <c r="B24" s="51"/>
      <c r="C24" s="14" t="s">
        <v>15</v>
      </c>
      <c r="D24" s="15"/>
      <c r="E24" s="12"/>
      <c r="F24" s="16">
        <v>0.15</v>
      </c>
      <c r="G24" s="9" t="str">
        <f t="shared" si="0"/>
        <v/>
      </c>
      <c r="H24" s="10" t="str">
        <f t="shared" si="0"/>
        <v/>
      </c>
    </row>
    <row r="25" spans="1:8" ht="16.5" customHeight="1" x14ac:dyDescent="0.25">
      <c r="A25" s="54" t="s">
        <v>33</v>
      </c>
      <c r="B25" s="55"/>
      <c r="C25" s="17" t="s">
        <v>15</v>
      </c>
      <c r="D25" s="15"/>
      <c r="E25" s="12"/>
      <c r="F25" s="13">
        <v>0.15</v>
      </c>
      <c r="G25" s="9" t="str">
        <f t="shared" si="0"/>
        <v/>
      </c>
      <c r="H25" s="10" t="str">
        <f t="shared" si="0"/>
        <v/>
      </c>
    </row>
    <row r="26" spans="1:8" ht="16.5" customHeight="1" x14ac:dyDescent="0.25">
      <c r="A26" s="50" t="s">
        <v>34</v>
      </c>
      <c r="B26" s="51"/>
      <c r="C26" s="14" t="s">
        <v>35</v>
      </c>
      <c r="D26" s="15"/>
      <c r="E26" s="12" t="s">
        <v>65</v>
      </c>
      <c r="F26" s="16">
        <v>200</v>
      </c>
      <c r="G26" s="9" t="str">
        <f t="shared" si="0"/>
        <v/>
      </c>
      <c r="H26" s="10"/>
    </row>
    <row r="27" spans="1:8" ht="16.5" customHeight="1" x14ac:dyDescent="0.25">
      <c r="A27" s="50" t="s">
        <v>36</v>
      </c>
      <c r="B27" s="51"/>
      <c r="C27" s="14" t="s">
        <v>35</v>
      </c>
      <c r="D27" s="15"/>
      <c r="E27" s="12"/>
      <c r="F27" s="16">
        <v>120</v>
      </c>
      <c r="G27" s="9" t="str">
        <f t="shared" si="0"/>
        <v/>
      </c>
      <c r="H27" s="10" t="str">
        <f t="shared" si="0"/>
        <v/>
      </c>
    </row>
    <row r="28" spans="1:8" ht="16.5" customHeight="1" x14ac:dyDescent="0.25">
      <c r="A28" s="50" t="s">
        <v>37</v>
      </c>
      <c r="B28" s="51"/>
      <c r="C28" s="14" t="s">
        <v>38</v>
      </c>
      <c r="D28" s="15"/>
      <c r="E28" s="12"/>
      <c r="F28" s="16">
        <v>10</v>
      </c>
      <c r="G28" s="9" t="str">
        <f t="shared" si="0"/>
        <v/>
      </c>
      <c r="H28" s="10" t="str">
        <f t="shared" si="0"/>
        <v/>
      </c>
    </row>
    <row r="29" spans="1:8" ht="16.5" customHeight="1" x14ac:dyDescent="0.25">
      <c r="A29" s="50" t="s">
        <v>39</v>
      </c>
      <c r="B29" s="51"/>
      <c r="C29" s="14" t="s">
        <v>40</v>
      </c>
      <c r="D29" s="15"/>
      <c r="E29" s="12"/>
      <c r="F29" s="16">
        <v>250</v>
      </c>
      <c r="G29" s="9" t="str">
        <f t="shared" si="0"/>
        <v/>
      </c>
      <c r="H29" s="10" t="str">
        <f t="shared" si="0"/>
        <v/>
      </c>
    </row>
    <row r="30" spans="1:8" ht="16.5" customHeight="1" x14ac:dyDescent="0.25">
      <c r="A30" s="50" t="s">
        <v>41</v>
      </c>
      <c r="B30" s="51"/>
      <c r="C30" s="14" t="s">
        <v>42</v>
      </c>
      <c r="D30" s="15"/>
      <c r="E30" s="12"/>
      <c r="F30" s="16">
        <v>10</v>
      </c>
      <c r="G30" s="9" t="str">
        <f t="shared" si="0"/>
        <v/>
      </c>
      <c r="H30" s="10" t="str">
        <f t="shared" si="0"/>
        <v/>
      </c>
    </row>
    <row r="31" spans="1:8" ht="16.5" customHeight="1" x14ac:dyDescent="0.25">
      <c r="A31" s="50" t="s">
        <v>43</v>
      </c>
      <c r="B31" s="51"/>
      <c r="C31" s="14" t="s">
        <v>26</v>
      </c>
      <c r="D31" s="15"/>
      <c r="E31" s="12"/>
      <c r="F31" s="16">
        <v>5</v>
      </c>
      <c r="G31" s="9" t="str">
        <f t="shared" si="0"/>
        <v/>
      </c>
      <c r="H31" s="10" t="str">
        <f t="shared" si="0"/>
        <v/>
      </c>
    </row>
    <row r="32" spans="1:8" ht="16.5" customHeight="1" x14ac:dyDescent="0.25">
      <c r="A32" s="50" t="s">
        <v>44</v>
      </c>
      <c r="B32" s="51"/>
      <c r="C32" s="14" t="s">
        <v>45</v>
      </c>
      <c r="D32" s="15"/>
      <c r="E32" s="12"/>
      <c r="F32" s="16">
        <v>100</v>
      </c>
      <c r="G32" s="9" t="str">
        <f t="shared" si="0"/>
        <v/>
      </c>
      <c r="H32" s="10" t="str">
        <f t="shared" si="0"/>
        <v/>
      </c>
    </row>
    <row r="33" spans="1:8" ht="16.5" customHeight="1" x14ac:dyDescent="0.25">
      <c r="A33" s="50" t="s">
        <v>46</v>
      </c>
      <c r="B33" s="51"/>
      <c r="C33" s="14" t="s">
        <v>26</v>
      </c>
      <c r="D33" s="15"/>
      <c r="E33" s="12"/>
      <c r="F33" s="16">
        <v>5</v>
      </c>
      <c r="G33" s="9" t="str">
        <f t="shared" si="0"/>
        <v/>
      </c>
      <c r="H33" s="10" t="str">
        <f t="shared" si="0"/>
        <v/>
      </c>
    </row>
    <row r="34" spans="1:8" ht="16.5" customHeight="1" x14ac:dyDescent="0.25">
      <c r="A34" s="50" t="s">
        <v>47</v>
      </c>
      <c r="B34" s="51"/>
      <c r="C34" s="14" t="s">
        <v>48</v>
      </c>
      <c r="D34" s="15"/>
      <c r="E34" s="12"/>
      <c r="F34" s="16">
        <v>500</v>
      </c>
      <c r="G34" s="9" t="str">
        <f t="shared" si="0"/>
        <v/>
      </c>
      <c r="H34" s="10" t="str">
        <f t="shared" si="0"/>
        <v/>
      </c>
    </row>
    <row r="35" spans="1:8" ht="16.5" customHeight="1" thickBot="1" x14ac:dyDescent="0.3">
      <c r="A35" s="58" t="s">
        <v>49</v>
      </c>
      <c r="B35" s="59"/>
      <c r="C35" s="19" t="s">
        <v>50</v>
      </c>
      <c r="D35" s="20"/>
      <c r="E35" s="21"/>
      <c r="F35" s="22">
        <v>200</v>
      </c>
      <c r="G35" s="9" t="str">
        <f t="shared" si="0"/>
        <v/>
      </c>
      <c r="H35" s="10" t="str">
        <f t="shared" si="0"/>
        <v/>
      </c>
    </row>
    <row r="36" spans="1:8" ht="16.5" customHeight="1" thickBot="1" x14ac:dyDescent="0.3">
      <c r="A36" s="60" t="s">
        <v>51</v>
      </c>
      <c r="B36" s="61"/>
      <c r="C36" s="61"/>
      <c r="D36" s="61"/>
      <c r="E36" s="61"/>
      <c r="F36" s="61"/>
      <c r="G36" s="23">
        <f>SUM(G8:G35)</f>
        <v>0</v>
      </c>
      <c r="H36" s="24">
        <f>SUM(H8:H35)</f>
        <v>0</v>
      </c>
    </row>
    <row r="37" spans="1:8" ht="16.5" customHeight="1" thickBot="1" x14ac:dyDescent="0.3">
      <c r="A37" s="25"/>
      <c r="B37" s="25"/>
      <c r="C37" s="25"/>
      <c r="D37" s="25"/>
      <c r="E37" s="25"/>
      <c r="F37" s="25"/>
      <c r="G37" s="26" t="s">
        <v>6</v>
      </c>
      <c r="H37" s="3" t="s">
        <v>7</v>
      </c>
    </row>
    <row r="38" spans="1:8" x14ac:dyDescent="0.25">
      <c r="E38" s="1"/>
      <c r="F38" s="1"/>
      <c r="G38" s="1"/>
      <c r="H38" s="1"/>
    </row>
    <row r="40" spans="1:8" x14ac:dyDescent="0.25">
      <c r="A40" s="29" t="s">
        <v>54</v>
      </c>
    </row>
    <row r="41" spans="1:8" x14ac:dyDescent="0.25">
      <c r="A41" s="28">
        <f>H36-G36</f>
        <v>0</v>
      </c>
    </row>
    <row r="44" spans="1:8" x14ac:dyDescent="0.25">
      <c r="A44" s="29" t="s">
        <v>52</v>
      </c>
      <c r="C44" s="29" t="s">
        <v>53</v>
      </c>
    </row>
    <row r="45" spans="1:8" x14ac:dyDescent="0.25">
      <c r="A45" s="27">
        <f>ROUNDUP(A41/350,0)</f>
        <v>0</v>
      </c>
      <c r="C45" s="33">
        <f>A45*3675</f>
        <v>0</v>
      </c>
    </row>
    <row r="48" spans="1:8" x14ac:dyDescent="0.25">
      <c r="A48" t="s">
        <v>55</v>
      </c>
      <c r="B48" t="s">
        <v>56</v>
      </c>
      <c r="C48" t="s">
        <v>57</v>
      </c>
      <c r="D48" t="s">
        <v>58</v>
      </c>
      <c r="E48" t="s">
        <v>59</v>
      </c>
    </row>
    <row r="49" spans="1:8" x14ac:dyDescent="0.25">
      <c r="A49" t="s">
        <v>60</v>
      </c>
      <c r="B49" s="30">
        <f>(ROUNDUP(D51/3675*0.3,0.1))*1375</f>
        <v>0</v>
      </c>
      <c r="C49" s="30">
        <f>(ROUNDUP(D51/3675*0.3,0.1))*2300</f>
        <v>0</v>
      </c>
      <c r="D49" s="30">
        <f>B49+C49</f>
        <v>0</v>
      </c>
      <c r="E49" s="31">
        <v>0.3</v>
      </c>
    </row>
    <row r="50" spans="1:8" x14ac:dyDescent="0.25">
      <c r="A50" t="s">
        <v>61</v>
      </c>
      <c r="B50" s="30">
        <f>(ROUNDUP(D51/3675*0.55,0.1))*1375</f>
        <v>0</v>
      </c>
      <c r="C50" s="30">
        <f>(ROUNDUP(D51/3675*0.55,0.1))*2300</f>
        <v>0</v>
      </c>
      <c r="D50" s="30">
        <f>B50+C50</f>
        <v>0</v>
      </c>
      <c r="E50" s="31">
        <v>0.55000000000000004</v>
      </c>
    </row>
    <row r="51" spans="1:8" x14ac:dyDescent="0.25">
      <c r="A51" t="s">
        <v>62</v>
      </c>
      <c r="B51" s="30">
        <f>D51/3675*1375</f>
        <v>0</v>
      </c>
      <c r="C51" s="30">
        <f>D51/3675*2300</f>
        <v>0</v>
      </c>
      <c r="D51" s="30">
        <f>C56</f>
        <v>0</v>
      </c>
      <c r="E51" s="31">
        <v>1</v>
      </c>
    </row>
    <row r="55" spans="1:8" x14ac:dyDescent="0.25">
      <c r="A55" t="s">
        <v>63</v>
      </c>
      <c r="B55" t="s">
        <v>52</v>
      </c>
      <c r="C55" t="s">
        <v>64</v>
      </c>
    </row>
    <row r="56" spans="1:8" x14ac:dyDescent="0.25">
      <c r="A56" s="32">
        <v>3675</v>
      </c>
      <c r="B56" s="27">
        <f>A45</f>
        <v>0</v>
      </c>
      <c r="C56" s="32">
        <f>A56*B56</f>
        <v>0</v>
      </c>
    </row>
    <row r="63" spans="1:8" x14ac:dyDescent="0.25">
      <c r="A63" s="57" t="s">
        <v>70</v>
      </c>
      <c r="B63" s="57"/>
      <c r="C63" s="57"/>
      <c r="D63" s="57"/>
      <c r="E63" s="57"/>
      <c r="F63" s="57"/>
      <c r="G63" s="57"/>
      <c r="H63" s="57"/>
    </row>
    <row r="64" spans="1:8" x14ac:dyDescent="0.25">
      <c r="A64" s="56" t="s">
        <v>66</v>
      </c>
      <c r="B64" s="56"/>
      <c r="C64" s="56"/>
      <c r="D64" s="56"/>
      <c r="E64" s="56"/>
      <c r="F64" s="56"/>
      <c r="G64" s="56"/>
      <c r="H64" s="56"/>
    </row>
    <row r="65" spans="1:8" x14ac:dyDescent="0.25">
      <c r="A65" s="62" t="s">
        <v>68</v>
      </c>
      <c r="B65" s="62"/>
      <c r="C65" s="62"/>
      <c r="D65" s="62"/>
      <c r="E65" s="62"/>
      <c r="F65" s="62"/>
      <c r="G65" s="62"/>
      <c r="H65" s="62"/>
    </row>
    <row r="66" spans="1:8" x14ac:dyDescent="0.25">
      <c r="A66" s="62" t="s">
        <v>67</v>
      </c>
      <c r="B66" s="62"/>
      <c r="C66" s="62"/>
      <c r="D66" s="62"/>
      <c r="E66" s="62"/>
      <c r="F66" s="62"/>
      <c r="G66" s="62"/>
      <c r="H66" s="62"/>
    </row>
    <row r="67" spans="1:8" x14ac:dyDescent="0.25">
      <c r="A67" s="62" t="s">
        <v>69</v>
      </c>
      <c r="B67" s="62"/>
      <c r="C67" s="62"/>
      <c r="D67" s="62"/>
      <c r="E67" s="62"/>
      <c r="F67" s="62"/>
      <c r="G67" s="62"/>
      <c r="H67" s="62"/>
    </row>
    <row r="68" spans="1:8" x14ac:dyDescent="0.25">
      <c r="A68" s="62"/>
      <c r="B68" s="62"/>
      <c r="C68" s="62"/>
      <c r="D68" s="62"/>
      <c r="E68" s="62"/>
      <c r="F68" s="62"/>
      <c r="G68" s="62"/>
      <c r="H68" s="62"/>
    </row>
  </sheetData>
  <mergeCells count="42">
    <mergeCell ref="A65:H65"/>
    <mergeCell ref="A66:H66"/>
    <mergeCell ref="A67:H67"/>
    <mergeCell ref="A68:H68"/>
    <mergeCell ref="A25:B25"/>
    <mergeCell ref="A30:B30"/>
    <mergeCell ref="A31:B31"/>
    <mergeCell ref="A64:H64"/>
    <mergeCell ref="A63:H63"/>
    <mergeCell ref="A33:B33"/>
    <mergeCell ref="A34:B34"/>
    <mergeCell ref="A35:B35"/>
    <mergeCell ref="A36:F36"/>
    <mergeCell ref="A32:B32"/>
    <mergeCell ref="A20:B20"/>
    <mergeCell ref="A21:B21"/>
    <mergeCell ref="A22:B22"/>
    <mergeCell ref="A23:B23"/>
    <mergeCell ref="A24:B24"/>
    <mergeCell ref="A27:B27"/>
    <mergeCell ref="A28:B28"/>
    <mergeCell ref="A29:B29"/>
    <mergeCell ref="A17:B1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6:B26"/>
    <mergeCell ref="A18:B18"/>
    <mergeCell ref="A19:B19"/>
    <mergeCell ref="A1:H2"/>
    <mergeCell ref="A5:H5"/>
    <mergeCell ref="A6:B7"/>
    <mergeCell ref="C6:C7"/>
    <mergeCell ref="D6:E6"/>
    <mergeCell ref="F6:F7"/>
    <mergeCell ref="G6:H6"/>
  </mergeCells>
  <hyperlinks>
    <hyperlink ref="A64:H64" r:id="rId1" display="EMAIL: MWS.DSCAPACITY@NASHVILLE.GOV " xr:uid="{013A5614-D8BD-4D1E-9746-120BEA801CBF}"/>
  </hyperlinks>
  <pageMargins left="0.7" right="0.7" top="0.75" bottom="0.75" header="0.3" footer="0.3"/>
  <pageSetup scale="65" orientation="portrait" horizontalDpi="1200" verticalDpi="1200" r:id="rId2"/>
  <headerFooter>
    <oddHeader>&amp;C&amp;G</oddHeader>
    <oddFooter>&amp;Rrev6.13.23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Brewington, David (WS)</dc:creator>
  <cp:lastModifiedBy>Rodriguez, Shawna (WS)</cp:lastModifiedBy>
  <cp:lastPrinted>2023-06-13T18:25:56Z</cp:lastPrinted>
  <dcterms:created xsi:type="dcterms:W3CDTF">2021-07-30T19:41:16Z</dcterms:created>
  <dcterms:modified xsi:type="dcterms:W3CDTF">2023-06-13T19:02:10Z</dcterms:modified>
</cp:coreProperties>
</file>